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3830" activeTab="0"/>
  </bookViews>
  <sheets>
    <sheet name="Tippschein" sheetId="1" r:id="rId1"/>
    <sheet name="Tippmodus" sheetId="2" r:id="rId2"/>
  </sheets>
  <definedNames/>
  <calcPr fullCalcOnLoad="1"/>
</workbook>
</file>

<file path=xl/sharedStrings.xml><?xml version="1.0" encoding="utf-8"?>
<sst xmlns="http://schemas.openxmlformats.org/spreadsheetml/2006/main" count="465" uniqueCount="178">
  <si>
    <t>PUNKTE</t>
  </si>
  <si>
    <t>:</t>
  </si>
  <si>
    <t>PLATZ</t>
  </si>
  <si>
    <t>Gruppe A</t>
  </si>
  <si>
    <t>Gruppe B</t>
  </si>
  <si>
    <t>Gruppe C</t>
  </si>
  <si>
    <t>Gruppe D</t>
  </si>
  <si>
    <t>Gruppe E</t>
  </si>
  <si>
    <t>Gruppe F</t>
  </si>
  <si>
    <t>-</t>
  </si>
  <si>
    <t>MANNSCHAFT</t>
  </si>
  <si>
    <t>TORE</t>
  </si>
  <si>
    <t>1.  Achtelfinale</t>
  </si>
  <si>
    <t>2.  Achtelfinale</t>
  </si>
  <si>
    <t>3.  Achtelfinale</t>
  </si>
  <si>
    <t>4.  Achtelfinale</t>
  </si>
  <si>
    <t>5.  Achtelfinale</t>
  </si>
  <si>
    <t>6.  Achtelfinale</t>
  </si>
  <si>
    <t>7.  Achtelfinale</t>
  </si>
  <si>
    <t>8.  Achtelfinale</t>
  </si>
  <si>
    <t>1.  Viertelfinale</t>
  </si>
  <si>
    <t>2.  Viertelfinale</t>
  </si>
  <si>
    <t>3.  Viertelfinale</t>
  </si>
  <si>
    <t>4.  Viertelfinale</t>
  </si>
  <si>
    <t>1.  Halbfinale</t>
  </si>
  <si>
    <t>2.  Halbfinale</t>
  </si>
  <si>
    <t>ENDSPIEL</t>
  </si>
  <si>
    <t>Teilnahmeinformationen und Auswertungsmodus</t>
  </si>
  <si>
    <t>Beginn und Ende der</t>
  </si>
  <si>
    <t>Wo gibt es die</t>
  </si>
  <si>
    <t>Letzter Abgabetermin</t>
  </si>
  <si>
    <t>Abgabeort</t>
  </si>
  <si>
    <t>1.</t>
  </si>
  <si>
    <t>alle Ergebnisse der Vorrundenspiele</t>
  </si>
  <si>
    <t>2.</t>
  </si>
  <si>
    <t>die Mannschaften, die sich für die weiteren</t>
  </si>
  <si>
    <t>Der Auswertungsmodus</t>
  </si>
  <si>
    <t>für jedes exakt richtige Ergebnis</t>
  </si>
  <si>
    <t>für die richtige Ergebnis - Tendenz</t>
  </si>
  <si>
    <t>oder</t>
  </si>
  <si>
    <t xml:space="preserve">3.  </t>
  </si>
  <si>
    <t>für jede richtige Mannschaft im Viertelfinale</t>
  </si>
  <si>
    <t xml:space="preserve">4.  </t>
  </si>
  <si>
    <t>für jede richtige Mannschaft im Halbfinale</t>
  </si>
  <si>
    <t xml:space="preserve">5.  </t>
  </si>
  <si>
    <t xml:space="preserve">6.  </t>
  </si>
  <si>
    <t>Gewinnverteilung</t>
  </si>
  <si>
    <t>vom Gesamteinsatz</t>
  </si>
  <si>
    <r>
      <t>3</t>
    </r>
    <r>
      <rPr>
        <b/>
        <sz val="10"/>
        <rFont val="Arial"/>
        <family val="2"/>
      </rPr>
      <t xml:space="preserve"> Punkte</t>
    </r>
  </si>
  <si>
    <r>
      <t>2</t>
    </r>
    <r>
      <rPr>
        <b/>
        <sz val="10"/>
        <rFont val="Arial"/>
        <family val="2"/>
      </rPr>
      <t xml:space="preserve"> Punkte</t>
    </r>
  </si>
  <si>
    <r>
      <t>( wenn man z. B. bei einem 0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: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0 ein 2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: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2 getippt hat )</t>
    </r>
  </si>
  <si>
    <r>
      <t>( wenn man z. B. bei einem 3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: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0 ein 3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: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2 getippt hat )</t>
    </r>
  </si>
  <si>
    <r>
      <t>4</t>
    </r>
    <r>
      <rPr>
        <b/>
        <sz val="10"/>
        <rFont val="Arial"/>
        <family val="2"/>
      </rPr>
      <t xml:space="preserve"> Punkte</t>
    </r>
  </si>
  <si>
    <r>
      <t>5</t>
    </r>
    <r>
      <rPr>
        <b/>
        <sz val="10"/>
        <rFont val="Arial"/>
        <family val="2"/>
      </rPr>
      <t xml:space="preserve"> Punkte</t>
    </r>
  </si>
  <si>
    <r>
      <t>6</t>
    </r>
    <r>
      <rPr>
        <b/>
        <sz val="10"/>
        <rFont val="Arial"/>
        <family val="2"/>
      </rPr>
      <t xml:space="preserve"> Punkte</t>
    </r>
  </si>
  <si>
    <t>Halbfinale und "Endspiele" ) qualifizieren</t>
  </si>
  <si>
    <t xml:space="preserve">7.  </t>
  </si>
  <si>
    <t>für jede richtige Mannschaft im Achtelfinale</t>
  </si>
  <si>
    <r>
      <t>7</t>
    </r>
    <r>
      <rPr>
        <b/>
        <sz val="10"/>
        <rFont val="Arial"/>
        <family val="2"/>
      </rPr>
      <t xml:space="preserve"> Punkte</t>
    </r>
  </si>
  <si>
    <t>für die richtig getippten Endspielteilnehmer</t>
  </si>
  <si>
    <t>Finalrunden ( Achtelfinale, Viertelfinale,</t>
  </si>
  <si>
    <t>Sieger  Achtelfinale 2</t>
  </si>
  <si>
    <t>Sieger  Achtelfinale 7</t>
  </si>
  <si>
    <t>Sieger  Achtelfinale 1</t>
  </si>
  <si>
    <t>Sieger  Achtelfinale 4</t>
  </si>
  <si>
    <t>Sieger  Achtelfinale 3</t>
  </si>
  <si>
    <t>Sieger  Achtelfinale 5</t>
  </si>
  <si>
    <t>Sieger  Achtelfinale 6</t>
  </si>
  <si>
    <t>Sieger  Achtelfinale 8</t>
  </si>
  <si>
    <t>Sieger  Viertelfinale 2</t>
  </si>
  <si>
    <t>Sieger  Viertelfinale 3</t>
  </si>
  <si>
    <t>Sieger  Viertelfinale 1</t>
  </si>
  <si>
    <t>Sieger  Viertelfinale 4</t>
  </si>
  <si>
    <t>Sieger  Halbfinale 1</t>
  </si>
  <si>
    <t>Sieger  Halbfinale 2</t>
  </si>
  <si>
    <t xml:space="preserve">   :   </t>
  </si>
  <si>
    <t>Frankreich</t>
  </si>
  <si>
    <t/>
  </si>
  <si>
    <t>NAME :</t>
  </si>
  <si>
    <t>bei Tilo Schott      oder      Online unter der Adresse :</t>
  </si>
  <si>
    <t>bei Tilo Schott      oder      per eMail an die Adresse :</t>
  </si>
  <si>
    <t>3.</t>
  </si>
  <si>
    <t>die Ergebnisse der zusammengestellten Partien</t>
  </si>
  <si>
    <t>der einzelnen Finalrunden  ( Punktegewinn nur</t>
  </si>
  <si>
    <t>möglich, wenn dazugehörige Spiel-Nr. stimmt )</t>
  </si>
  <si>
    <t>1. Platz = 30 %, 2. Platz = 25 %, 3. Platz = 20 %</t>
  </si>
  <si>
    <t>4. Platz = 15 %, 5. Platz = 10 %</t>
  </si>
  <si>
    <t>tilo.schott@sv-ehringshausen.de</t>
  </si>
  <si>
    <t>2. Gruppe A</t>
  </si>
  <si>
    <t>2. Gruppe C</t>
  </si>
  <si>
    <t>1. Gruppe B</t>
  </si>
  <si>
    <t>1. Gruppe D</t>
  </si>
  <si>
    <t>1. Gruppe A</t>
  </si>
  <si>
    <t>1. Gruppe C</t>
  </si>
  <si>
    <t>1. Gruppe F</t>
  </si>
  <si>
    <t>2. Gruppe E</t>
  </si>
  <si>
    <t>1. Gruppe E</t>
  </si>
  <si>
    <t>2. Gruppe D</t>
  </si>
  <si>
    <t>2. Gruppe B</t>
  </si>
  <si>
    <t>2. Gruppe F</t>
  </si>
  <si>
    <t>Die Rangliste aller 3. Plätze ( die Ränge 1 bis 4 sind qualifiziert für das Achtelfinale )</t>
  </si>
  <si>
    <t>Gruppe</t>
  </si>
  <si>
    <t>Tordifferenz</t>
  </si>
  <si>
    <t>Rang 1</t>
  </si>
  <si>
    <t>A</t>
  </si>
  <si>
    <t>Rang 2</t>
  </si>
  <si>
    <t>B</t>
  </si>
  <si>
    <t>Rang 3</t>
  </si>
  <si>
    <t>C</t>
  </si>
  <si>
    <t>Rang 4</t>
  </si>
  <si>
    <t>D</t>
  </si>
  <si>
    <t>Rang 5</t>
  </si>
  <si>
    <t>E</t>
  </si>
  <si>
    <t>Rang 6</t>
  </si>
  <si>
    <t>F</t>
  </si>
  <si>
    <t xml:space="preserve"> </t>
  </si>
  <si>
    <t>Die vier besten             Dritten kommen                     aus den Gruppen :</t>
  </si>
  <si>
    <t>Sieger aus             Gruppe B                   spielt gegen</t>
  </si>
  <si>
    <t>Sieger aus             Gruppe C                   spielt gegen</t>
  </si>
  <si>
    <t>A B C D</t>
  </si>
  <si>
    <t>A B C E</t>
  </si>
  <si>
    <t>A B C F</t>
  </si>
  <si>
    <t>A B D E</t>
  </si>
  <si>
    <t>A B D F</t>
  </si>
  <si>
    <t>A B E F</t>
  </si>
  <si>
    <t>A C D E</t>
  </si>
  <si>
    <t>A C D F</t>
  </si>
  <si>
    <t>A C E F</t>
  </si>
  <si>
    <t>A D E F</t>
  </si>
  <si>
    <t>B C D E</t>
  </si>
  <si>
    <t>B C D F</t>
  </si>
  <si>
    <t>B C E F</t>
  </si>
  <si>
    <t>B D E F</t>
  </si>
  <si>
    <t>C D E F</t>
  </si>
  <si>
    <t>Schweiz</t>
  </si>
  <si>
    <t>Slowakei</t>
  </si>
  <si>
    <t>England</t>
  </si>
  <si>
    <t>Polen</t>
  </si>
  <si>
    <t>Deutschland</t>
  </si>
  <si>
    <t>Türkei</t>
  </si>
  <si>
    <t>Kroatien</t>
  </si>
  <si>
    <t>Spanien</t>
  </si>
  <si>
    <t>Tschechien</t>
  </si>
  <si>
    <t>Belgien</t>
  </si>
  <si>
    <t>Italien</t>
  </si>
  <si>
    <t>Österreich</t>
  </si>
  <si>
    <t>Ungarn</t>
  </si>
  <si>
    <t>Portugal</t>
  </si>
  <si>
    <t>Europameisterschaft</t>
  </si>
  <si>
    <t>für die EM - Tipprunde</t>
  </si>
  <si>
    <t>Tippscheine ?</t>
  </si>
  <si>
    <t>http://sv-ehringshausen.de/abteilungen-2/em-tipprunde</t>
  </si>
  <si>
    <t>Was kostet der Einsatz ?</t>
  </si>
  <si>
    <t>für die Tippscheine</t>
  </si>
  <si>
    <t>der Tippscheine</t>
  </si>
  <si>
    <t>Was muss ich</t>
  </si>
  <si>
    <t>tippen ?</t>
  </si>
  <si>
    <t>( die Zusammenstellung der Spielpaarungen muss</t>
  </si>
  <si>
    <r>
      <t>nicht</t>
    </r>
    <r>
      <rPr>
        <sz val="12"/>
        <rFont val="Arial"/>
        <family val="2"/>
      </rPr>
      <t xml:space="preserve"> die Folge der getippten Vorrundenspiele sein )</t>
    </r>
  </si>
  <si>
    <t>Dänemark</t>
  </si>
  <si>
    <t>Niederlande</t>
  </si>
  <si>
    <t>Schottland</t>
  </si>
  <si>
    <t>Sieger aus             Gruppe E                   spielt gegen</t>
  </si>
  <si>
    <t>Sieger aus             Gruppe F                   spielt gegen</t>
  </si>
  <si>
    <t>3.  D / E / F</t>
  </si>
  <si>
    <t>3.  A / D / E / F</t>
  </si>
  <si>
    <t>3.  A / B / C</t>
  </si>
  <si>
    <t>3.  A / B / C / D</t>
  </si>
  <si>
    <r>
      <t xml:space="preserve">10  EURO   </t>
    </r>
    <r>
      <rPr>
        <b/>
        <sz val="10"/>
        <rFont val="Arial"/>
        <family val="2"/>
      </rPr>
      <t>( für jeden abgegebenen Tipp-Schein )</t>
    </r>
  </si>
  <si>
    <t>vom  14. Juni  2024  bis  14. Juli  2024</t>
  </si>
  <si>
    <t>für den richtig getippten Europameister 2024</t>
  </si>
  <si>
    <t>Europameister 2024  wird  :</t>
  </si>
  <si>
    <t>Albanien</t>
  </si>
  <si>
    <t>Slowenien</t>
  </si>
  <si>
    <t>Serbien</t>
  </si>
  <si>
    <t>Rumänien</t>
  </si>
  <si>
    <t>Ukraine</t>
  </si>
  <si>
    <t>Georgien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</si>
</sst>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000"/>
    <numFmt numFmtId="174" formatCode="\+\ 0;\-\ 0;0"/>
    <numFmt numFmtId="175" formatCode="\+0"/>
    <numFmt numFmtId="176" formatCode="\+\ \3"/>
    <numFmt numFmtId="177" formatCode="\3"/>
    <numFmt numFmtId="178" formatCode="\+\ 0"/>
    <numFmt numFmtId="179" formatCode="h:mm"/>
    <numFmt numFmtId="180" formatCode="d/m/"/>
    <numFmt numFmtId="181" formatCode="dd/mm/\ yyyy"/>
    <numFmt numFmtId="182" formatCode="d/m/\ yyyy"/>
    <numFmt numFmtId="183" formatCode="d/\ mmmm"/>
    <numFmt numFmtId="184" formatCode="d/m"/>
    <numFmt numFmtId="185" formatCode="d/m/yyyy"/>
    <numFmt numFmtId="186" formatCode="dd/mm/"/>
    <numFmt numFmtId="187" formatCode="\+\ 0;0;\-\ 0"/>
    <numFmt numFmtId="188" formatCode="0;\-\ 0"/>
    <numFmt numFmtId="189" formatCode="dddd\,\ dd/\ mmmm\ yyyy"/>
    <numFmt numFmtId="190" formatCode="#,##0.00\ &quot;€&quot;"/>
    <numFmt numFmtId="191" formatCode="\+\ 0;\-\ 0"/>
    <numFmt numFmtId="192" formatCode="[$-407]dddd\,\ d\.\ mmmm\ yyyy"/>
    <numFmt numFmtId="193" formatCode="dddd&quot;, den &quot;dd/\ mmmm\ 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2"/>
      <color indexed="9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8" fontId="14" fillId="0" borderId="0" xfId="0" applyNumberFormat="1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6" fillId="0" borderId="12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188" fontId="14" fillId="0" borderId="0" xfId="0" applyNumberFormat="1" applyFont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 quotePrefix="1">
      <alignment horizontal="center" wrapText="1"/>
      <protection/>
    </xf>
    <xf numFmtId="0" fontId="1" fillId="0" borderId="0" xfId="0" applyFont="1" applyAlignment="1" applyProtection="1" quotePrefix="1">
      <alignment horizontal="center" wrapText="1"/>
      <protection/>
    </xf>
    <xf numFmtId="0" fontId="17" fillId="0" borderId="0" xfId="0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1" fillId="35" borderId="12" xfId="0" applyFont="1" applyFill="1" applyBorder="1" applyAlignment="1" applyProtection="1">
      <alignment horizontal="right" vertical="center"/>
      <protection locked="0"/>
    </xf>
    <xf numFmtId="0" fontId="1" fillId="35" borderId="13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8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88" fontId="0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88" fontId="1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8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188" fontId="12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8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8" fontId="1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188" fontId="14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88" fontId="22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88" fontId="23" fillId="0" borderId="0" xfId="0" applyNumberFormat="1" applyFont="1" applyBorder="1" applyAlignment="1" applyProtection="1">
      <alignment horizontal="center" vertical="center"/>
      <protection/>
    </xf>
    <xf numFmtId="1" fontId="22" fillId="0" borderId="0" xfId="0" applyNumberFormat="1" applyFont="1" applyBorder="1" applyAlignment="1" applyProtection="1">
      <alignment horizontal="center" vertical="center"/>
      <protection/>
    </xf>
    <xf numFmtId="191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1" fontId="60" fillId="0" borderId="0" xfId="0" applyNumberFormat="1" applyFont="1" applyBorder="1" applyAlignment="1" applyProtection="1">
      <alignment horizontal="center" vertical="center"/>
      <protection/>
    </xf>
    <xf numFmtId="188" fontId="60" fillId="0" borderId="0" xfId="0" applyNumberFormat="1" applyFont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Continuous" vertical="center" wrapText="1"/>
      <protection/>
    </xf>
    <xf numFmtId="0" fontId="6" fillId="34" borderId="10" xfId="0" applyFont="1" applyFill="1" applyBorder="1" applyAlignment="1" applyProtection="1">
      <alignment horizontal="centerContinuous" vertical="center" wrapText="1"/>
      <protection/>
    </xf>
    <xf numFmtId="0" fontId="6" fillId="34" borderId="13" xfId="0" applyFont="1" applyFill="1" applyBorder="1" applyAlignment="1" applyProtection="1">
      <alignment horizontal="centerContinuous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 quotePrefix="1">
      <alignment horizontal="center" wrapText="1"/>
      <protection/>
    </xf>
    <xf numFmtId="0" fontId="8" fillId="0" borderId="0" xfId="0" applyFont="1" applyAlignment="1" applyProtection="1" quotePrefix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8" fillId="36" borderId="15" xfId="0" applyFont="1" applyFill="1" applyBorder="1" applyAlignment="1" applyProtection="1">
      <alignment horizontal="center" vertical="center"/>
      <protection/>
    </xf>
    <xf numFmtId="0" fontId="8" fillId="36" borderId="16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" fillId="38" borderId="12" xfId="0" applyFont="1" applyFill="1" applyBorder="1" applyAlignment="1" applyProtection="1">
      <alignment horizontal="center" vertical="center" wrapText="1"/>
      <protection/>
    </xf>
    <xf numFmtId="0" fontId="1" fillId="38" borderId="13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191" fontId="8" fillId="0" borderId="12" xfId="0" applyNumberFormat="1" applyFont="1" applyBorder="1" applyAlignment="1" applyProtection="1">
      <alignment horizontal="center" vertical="center"/>
      <protection/>
    </xf>
    <xf numFmtId="191" fontId="8" fillId="0" borderId="13" xfId="0" applyNumberFormat="1" applyFont="1" applyBorder="1" applyAlignment="1" applyProtection="1">
      <alignment horizontal="center" vertical="center"/>
      <protection/>
    </xf>
    <xf numFmtId="0" fontId="8" fillId="36" borderId="12" xfId="0" applyFont="1" applyFill="1" applyBorder="1" applyAlignment="1" applyProtection="1">
      <alignment horizontal="center" vertical="center"/>
      <protection/>
    </xf>
    <xf numFmtId="0" fontId="8" fillId="36" borderId="10" xfId="0" applyFont="1" applyFill="1" applyBorder="1" applyAlignment="1" applyProtection="1">
      <alignment horizontal="center" vertical="center"/>
      <protection/>
    </xf>
    <xf numFmtId="0" fontId="8" fillId="36" borderId="13" xfId="0" applyFont="1" applyFill="1" applyBorder="1" applyAlignment="1" applyProtection="1">
      <alignment horizontal="center" vertical="center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39" borderId="12" xfId="0" applyFont="1" applyFill="1" applyBorder="1" applyAlignment="1" applyProtection="1">
      <alignment horizontal="center" vertical="center"/>
      <protection/>
    </xf>
    <xf numFmtId="0" fontId="9" fillId="39" borderId="13" xfId="0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3" xfId="0" applyFont="1" applyFill="1" applyBorder="1" applyAlignment="1" applyProtection="1">
      <alignment horizontal="center" vertical="center" wrapText="1"/>
      <protection locked="0"/>
    </xf>
    <xf numFmtId="0" fontId="5" fillId="39" borderId="12" xfId="0" applyFont="1" applyFill="1" applyBorder="1" applyAlignment="1" applyProtection="1">
      <alignment horizontal="center" vertical="center" wrapText="1"/>
      <protection/>
    </xf>
    <xf numFmtId="0" fontId="1" fillId="39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top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1" fillId="39" borderId="19" xfId="0" applyFont="1" applyFill="1" applyBorder="1" applyAlignment="1">
      <alignment horizontal="center" vertical="center"/>
    </xf>
    <xf numFmtId="0" fontId="11" fillId="39" borderId="20" xfId="0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39" borderId="22" xfId="0" applyFont="1" applyFill="1" applyBorder="1" applyAlignment="1">
      <alignment horizontal="center" vertical="center"/>
    </xf>
    <xf numFmtId="0" fontId="11" fillId="39" borderId="23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48" applyFont="1" applyAlignment="1" applyProtection="1">
      <alignment horizontal="center" vertical="center"/>
      <protection/>
    </xf>
    <xf numFmtId="193" fontId="5" fillId="0" borderId="0" xfId="0" applyNumberFormat="1" applyFont="1" applyAlignment="1">
      <alignment horizontal="center" vertical="center"/>
    </xf>
    <xf numFmtId="0" fontId="10" fillId="39" borderId="25" xfId="0" applyFont="1" applyFill="1" applyBorder="1" applyAlignment="1">
      <alignment horizontal="center" vertical="center"/>
    </xf>
    <xf numFmtId="0" fontId="10" fillId="39" borderId="26" xfId="0" applyFont="1" applyFill="1" applyBorder="1" applyAlignment="1">
      <alignment horizontal="center" vertical="center"/>
    </xf>
    <xf numFmtId="0" fontId="10" fillId="39" borderId="27" xfId="0" applyFont="1" applyFill="1" applyBorder="1" applyAlignment="1">
      <alignment horizontal="center" vertical="center"/>
    </xf>
    <xf numFmtId="0" fontId="24" fillId="0" borderId="0" xfId="48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6</xdr:row>
      <xdr:rowOff>38100</xdr:rowOff>
    </xdr:from>
    <xdr:to>
      <xdr:col>13</xdr:col>
      <xdr:colOff>238125</xdr:colOff>
      <xdr:row>6</xdr:row>
      <xdr:rowOff>228600</xdr:rowOff>
    </xdr:to>
    <xdr:sp macro="[0]!Sortieren_Gruppe_A">
      <xdr:nvSpPr>
        <xdr:cNvPr id="1" name="Text Box 220"/>
        <xdr:cNvSpPr txBox="1">
          <a:spLocks noChangeArrowheads="1"/>
        </xdr:cNvSpPr>
      </xdr:nvSpPr>
      <xdr:spPr>
        <a:xfrm>
          <a:off x="3571875" y="1866900"/>
          <a:ext cx="29051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Gruppe A aktualisieren !</a:t>
          </a:r>
        </a:p>
      </xdr:txBody>
    </xdr:sp>
    <xdr:clientData/>
  </xdr:twoCellAnchor>
  <xdr:twoCellAnchor>
    <xdr:from>
      <xdr:col>7</xdr:col>
      <xdr:colOff>171450</xdr:colOff>
      <xdr:row>14</xdr:row>
      <xdr:rowOff>38100</xdr:rowOff>
    </xdr:from>
    <xdr:to>
      <xdr:col>13</xdr:col>
      <xdr:colOff>238125</xdr:colOff>
      <xdr:row>14</xdr:row>
      <xdr:rowOff>228600</xdr:rowOff>
    </xdr:to>
    <xdr:sp macro="[0]!Sortieren_Gruppe_B">
      <xdr:nvSpPr>
        <xdr:cNvPr id="2" name="Text Box 221"/>
        <xdr:cNvSpPr txBox="1">
          <a:spLocks noChangeArrowheads="1"/>
        </xdr:cNvSpPr>
      </xdr:nvSpPr>
      <xdr:spPr>
        <a:xfrm>
          <a:off x="3571875" y="4314825"/>
          <a:ext cx="29051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Gruppe B aktualisieren !</a:t>
          </a:r>
        </a:p>
      </xdr:txBody>
    </xdr:sp>
    <xdr:clientData/>
  </xdr:twoCellAnchor>
  <xdr:twoCellAnchor>
    <xdr:from>
      <xdr:col>7</xdr:col>
      <xdr:colOff>171450</xdr:colOff>
      <xdr:row>22</xdr:row>
      <xdr:rowOff>38100</xdr:rowOff>
    </xdr:from>
    <xdr:to>
      <xdr:col>13</xdr:col>
      <xdr:colOff>238125</xdr:colOff>
      <xdr:row>22</xdr:row>
      <xdr:rowOff>228600</xdr:rowOff>
    </xdr:to>
    <xdr:sp macro="[0]!Sortieren_Gruppe_C">
      <xdr:nvSpPr>
        <xdr:cNvPr id="3" name="Text Box 222"/>
        <xdr:cNvSpPr txBox="1">
          <a:spLocks noChangeArrowheads="1"/>
        </xdr:cNvSpPr>
      </xdr:nvSpPr>
      <xdr:spPr>
        <a:xfrm>
          <a:off x="3571875" y="6762750"/>
          <a:ext cx="29051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Gruppe C aktualisieren !</a:t>
          </a:r>
        </a:p>
      </xdr:txBody>
    </xdr:sp>
    <xdr:clientData/>
  </xdr:twoCellAnchor>
  <xdr:twoCellAnchor>
    <xdr:from>
      <xdr:col>7</xdr:col>
      <xdr:colOff>171450</xdr:colOff>
      <xdr:row>30</xdr:row>
      <xdr:rowOff>38100</xdr:rowOff>
    </xdr:from>
    <xdr:to>
      <xdr:col>13</xdr:col>
      <xdr:colOff>238125</xdr:colOff>
      <xdr:row>30</xdr:row>
      <xdr:rowOff>228600</xdr:rowOff>
    </xdr:to>
    <xdr:sp macro="[0]!Sortieren_Gruppe_D">
      <xdr:nvSpPr>
        <xdr:cNvPr id="4" name="Text Box 223"/>
        <xdr:cNvSpPr txBox="1">
          <a:spLocks noChangeArrowheads="1"/>
        </xdr:cNvSpPr>
      </xdr:nvSpPr>
      <xdr:spPr>
        <a:xfrm>
          <a:off x="3571875" y="9210675"/>
          <a:ext cx="29051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Gruppe D aktualisieren !</a:t>
          </a:r>
        </a:p>
      </xdr:txBody>
    </xdr:sp>
    <xdr:clientData/>
  </xdr:twoCellAnchor>
  <xdr:twoCellAnchor>
    <xdr:from>
      <xdr:col>7</xdr:col>
      <xdr:colOff>171450</xdr:colOff>
      <xdr:row>37</xdr:row>
      <xdr:rowOff>38100</xdr:rowOff>
    </xdr:from>
    <xdr:to>
      <xdr:col>13</xdr:col>
      <xdr:colOff>238125</xdr:colOff>
      <xdr:row>37</xdr:row>
      <xdr:rowOff>228600</xdr:rowOff>
    </xdr:to>
    <xdr:sp macro="[0]!Sortieren_Gruppe_E">
      <xdr:nvSpPr>
        <xdr:cNvPr id="5" name="Text Box 224"/>
        <xdr:cNvSpPr txBox="1">
          <a:spLocks noChangeArrowheads="1"/>
        </xdr:cNvSpPr>
      </xdr:nvSpPr>
      <xdr:spPr>
        <a:xfrm>
          <a:off x="3571875" y="11344275"/>
          <a:ext cx="29051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Gruppe E aktualisieren !</a:t>
          </a:r>
        </a:p>
      </xdr:txBody>
    </xdr:sp>
    <xdr:clientData/>
  </xdr:twoCellAnchor>
  <xdr:twoCellAnchor>
    <xdr:from>
      <xdr:col>7</xdr:col>
      <xdr:colOff>171450</xdr:colOff>
      <xdr:row>45</xdr:row>
      <xdr:rowOff>38100</xdr:rowOff>
    </xdr:from>
    <xdr:to>
      <xdr:col>13</xdr:col>
      <xdr:colOff>238125</xdr:colOff>
      <xdr:row>45</xdr:row>
      <xdr:rowOff>228600</xdr:rowOff>
    </xdr:to>
    <xdr:sp macro="[0]!Sortieren_Gruppe_F">
      <xdr:nvSpPr>
        <xdr:cNvPr id="6" name="Text Box 225"/>
        <xdr:cNvSpPr txBox="1">
          <a:spLocks noChangeArrowheads="1"/>
        </xdr:cNvSpPr>
      </xdr:nvSpPr>
      <xdr:spPr>
        <a:xfrm>
          <a:off x="3571875" y="13782675"/>
          <a:ext cx="29051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Gruppe F aktualisieren !</a:t>
          </a:r>
        </a:p>
      </xdr:txBody>
    </xdr:sp>
    <xdr:clientData/>
  </xdr:twoCellAnchor>
  <xdr:twoCellAnchor>
    <xdr:from>
      <xdr:col>7</xdr:col>
      <xdr:colOff>171450</xdr:colOff>
      <xdr:row>57</xdr:row>
      <xdr:rowOff>57150</xdr:rowOff>
    </xdr:from>
    <xdr:to>
      <xdr:col>13</xdr:col>
      <xdr:colOff>238125</xdr:colOff>
      <xdr:row>58</xdr:row>
      <xdr:rowOff>0</xdr:rowOff>
    </xdr:to>
    <xdr:sp macro="[0]!Sortieren_Gruppe_Dritte">
      <xdr:nvSpPr>
        <xdr:cNvPr id="7" name="Text Box 226"/>
        <xdr:cNvSpPr txBox="1">
          <a:spLocks noChangeArrowheads="1"/>
        </xdr:cNvSpPr>
      </xdr:nvSpPr>
      <xdr:spPr>
        <a:xfrm>
          <a:off x="3571875" y="15763875"/>
          <a:ext cx="29051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der Gruppendritten aktualisieren !</a:t>
          </a:r>
        </a:p>
      </xdr:txBody>
    </xdr:sp>
    <xdr:clientData/>
  </xdr:twoCellAnchor>
  <xdr:twoCellAnchor editAs="oneCell">
    <xdr:from>
      <xdr:col>2</xdr:col>
      <xdr:colOff>323850</xdr:colOff>
      <xdr:row>24</xdr:row>
      <xdr:rowOff>0</xdr:rowOff>
    </xdr:from>
    <xdr:to>
      <xdr:col>2</xdr:col>
      <xdr:colOff>838200</xdr:colOff>
      <xdr:row>25</xdr:row>
      <xdr:rowOff>0</xdr:rowOff>
    </xdr:to>
    <xdr:pic>
      <xdr:nvPicPr>
        <xdr:cNvPr id="8" name="Picture 200" descr="Frankr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73437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323850</xdr:colOff>
      <xdr:row>31</xdr:row>
      <xdr:rowOff>0</xdr:rowOff>
    </xdr:from>
    <xdr:to>
      <xdr:col>2</xdr:col>
      <xdr:colOff>838200</xdr:colOff>
      <xdr:row>32</xdr:row>
      <xdr:rowOff>0</xdr:rowOff>
    </xdr:to>
    <xdr:pic>
      <xdr:nvPicPr>
        <xdr:cNvPr id="9" name="Picture 555" descr="Slowakei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85925" y="94773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0" name="Picture 558" descr="Deutschlan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1" name="Picture 560" descr="Pole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73437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2" name="Picture 207" descr="Spani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4792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609600</xdr:colOff>
      <xdr:row>39</xdr:row>
      <xdr:rowOff>0</xdr:rowOff>
    </xdr:from>
    <xdr:to>
      <xdr:col>2</xdr:col>
      <xdr:colOff>276225</xdr:colOff>
      <xdr:row>40</xdr:row>
      <xdr:rowOff>0</xdr:rowOff>
    </xdr:to>
    <xdr:pic>
      <xdr:nvPicPr>
        <xdr:cNvPr id="13" name="Picture 570" descr="Portugal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23950" y="119157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14" name="Picture 574" descr="Ungarn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123950" y="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323850</xdr:colOff>
      <xdr:row>0</xdr:row>
      <xdr:rowOff>0</xdr:rowOff>
    </xdr:from>
    <xdr:to>
      <xdr:col>2</xdr:col>
      <xdr:colOff>838200</xdr:colOff>
      <xdr:row>1</xdr:row>
      <xdr:rowOff>0</xdr:rowOff>
    </xdr:to>
    <xdr:pic>
      <xdr:nvPicPr>
        <xdr:cNvPr id="15" name="Picture 552" descr="Schweiz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85925" y="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838200</xdr:colOff>
      <xdr:row>17</xdr:row>
      <xdr:rowOff>0</xdr:rowOff>
    </xdr:to>
    <xdr:pic>
      <xdr:nvPicPr>
        <xdr:cNvPr id="16" name="Picture 194" descr="Eng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85925" y="489585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31</xdr:row>
      <xdr:rowOff>0</xdr:rowOff>
    </xdr:from>
    <xdr:to>
      <xdr:col>1</xdr:col>
      <xdr:colOff>561975</xdr:colOff>
      <xdr:row>32</xdr:row>
      <xdr:rowOff>0</xdr:rowOff>
    </xdr:to>
    <xdr:pic>
      <xdr:nvPicPr>
        <xdr:cNvPr id="17" name="Picture 559" descr="Ukraine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61975" y="94773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323850</xdr:colOff>
      <xdr:row>39</xdr:row>
      <xdr:rowOff>0</xdr:rowOff>
    </xdr:from>
    <xdr:to>
      <xdr:col>2</xdr:col>
      <xdr:colOff>838200</xdr:colOff>
      <xdr:row>40</xdr:row>
      <xdr:rowOff>0</xdr:rowOff>
    </xdr:to>
    <xdr:pic>
      <xdr:nvPicPr>
        <xdr:cNvPr id="18" name="Picture 563" descr="Tschechische Republik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85925" y="119157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19" name="Picture 564" descr="Türkei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119157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561975</xdr:colOff>
      <xdr:row>9</xdr:row>
      <xdr:rowOff>0</xdr:rowOff>
    </xdr:to>
    <xdr:pic>
      <xdr:nvPicPr>
        <xdr:cNvPr id="20" name="Picture 204" descr="Kroati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1975" y="244792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609600</xdr:colOff>
      <xdr:row>31</xdr:row>
      <xdr:rowOff>0</xdr:rowOff>
    </xdr:from>
    <xdr:to>
      <xdr:col>2</xdr:col>
      <xdr:colOff>276225</xdr:colOff>
      <xdr:row>32</xdr:row>
      <xdr:rowOff>0</xdr:rowOff>
    </xdr:to>
    <xdr:pic>
      <xdr:nvPicPr>
        <xdr:cNvPr id="21" name="Picture 566" descr="Belgien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123950" y="94773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609600</xdr:colOff>
      <xdr:row>24</xdr:row>
      <xdr:rowOff>0</xdr:rowOff>
    </xdr:from>
    <xdr:to>
      <xdr:col>2</xdr:col>
      <xdr:colOff>276225</xdr:colOff>
      <xdr:row>25</xdr:row>
      <xdr:rowOff>0</xdr:rowOff>
    </xdr:to>
    <xdr:pic>
      <xdr:nvPicPr>
        <xdr:cNvPr id="22" name="Picture 57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123950" y="7343775"/>
          <a:ext cx="514350" cy="3048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561975</xdr:colOff>
      <xdr:row>17</xdr:row>
      <xdr:rowOff>0</xdr:rowOff>
    </xdr:to>
    <xdr:pic>
      <xdr:nvPicPr>
        <xdr:cNvPr id="23" name="Grafik 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61975" y="489585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24" name="Grafik 3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61975" y="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561975</xdr:colOff>
      <xdr:row>25</xdr:row>
      <xdr:rowOff>0</xdr:rowOff>
    </xdr:to>
    <xdr:pic>
      <xdr:nvPicPr>
        <xdr:cNvPr id="25" name="Grafik 5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61975" y="73437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609600</xdr:colOff>
      <xdr:row>8</xdr:row>
      <xdr:rowOff>0</xdr:rowOff>
    </xdr:from>
    <xdr:to>
      <xdr:col>2</xdr:col>
      <xdr:colOff>276225</xdr:colOff>
      <xdr:row>9</xdr:row>
      <xdr:rowOff>0</xdr:rowOff>
    </xdr:to>
    <xdr:pic>
      <xdr:nvPicPr>
        <xdr:cNvPr id="26" name="Grafik 62" descr="Image of National Fla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123950" y="244792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323850</xdr:colOff>
      <xdr:row>8</xdr:row>
      <xdr:rowOff>0</xdr:rowOff>
    </xdr:from>
    <xdr:to>
      <xdr:col>2</xdr:col>
      <xdr:colOff>838200</xdr:colOff>
      <xdr:row>9</xdr:row>
      <xdr:rowOff>0</xdr:rowOff>
    </xdr:to>
    <xdr:pic>
      <xdr:nvPicPr>
        <xdr:cNvPr id="27" name="Grafik 63" descr="Image of National Fla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1685925" y="244792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609600</xdr:colOff>
      <xdr:row>16</xdr:row>
      <xdr:rowOff>0</xdr:rowOff>
    </xdr:from>
    <xdr:to>
      <xdr:col>2</xdr:col>
      <xdr:colOff>276225</xdr:colOff>
      <xdr:row>17</xdr:row>
      <xdr:rowOff>0</xdr:rowOff>
    </xdr:to>
    <xdr:pic>
      <xdr:nvPicPr>
        <xdr:cNvPr id="28" name="Grafik 64" descr="Image of National Fla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123950" y="489585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29" name="Grafik 65" descr="Image of National Fla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0" y="489585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30" name="Grafik 66" descr="Image of National Fla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0" y="94773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39</xdr:row>
      <xdr:rowOff>0</xdr:rowOff>
    </xdr:from>
    <xdr:to>
      <xdr:col>1</xdr:col>
      <xdr:colOff>561975</xdr:colOff>
      <xdr:row>40</xdr:row>
      <xdr:rowOff>0</xdr:rowOff>
    </xdr:to>
    <xdr:pic>
      <xdr:nvPicPr>
        <xdr:cNvPr id="31" name="Grafik 55" descr="Image of National Fla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61975" y="11915775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ilo.schott@sv-ehringshausen.de" TargetMode="External" /><Relationship Id="rId2" Type="http://schemas.openxmlformats.org/officeDocument/2006/relationships/hyperlink" Target="mailto:tilo.schott@sv-ehringshausen.de" TargetMode="External" /><Relationship Id="rId3" Type="http://schemas.openxmlformats.org/officeDocument/2006/relationships/hyperlink" Target="http://sv-ehringshausen.de/abteilungen-2/em-tipprunde" TargetMode="External" /><Relationship Id="rId4" Type="http://schemas.openxmlformats.org/officeDocument/2006/relationships/hyperlink" Target="http://sv-ehringshausen.de/abteilungen-2/em-tipprunde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1"/>
  <dimension ref="A1:BL110"/>
  <sheetViews>
    <sheetView tabSelected="1" zoomScalePageLayoutView="0" workbookViewId="0" topLeftCell="A1">
      <selection activeCell="D1" sqref="D1:G1"/>
    </sheetView>
  </sheetViews>
  <sheetFormatPr defaultColWidth="11.421875" defaultRowHeight="12.75"/>
  <cols>
    <col min="1" max="1" width="7.7109375" style="29" customWidth="1"/>
    <col min="2" max="3" width="12.7109375" style="54" customWidth="1"/>
    <col min="4" max="4" width="3.7109375" style="40" customWidth="1"/>
    <col min="5" max="5" width="1.7109375" style="29" customWidth="1"/>
    <col min="6" max="6" width="3.7109375" style="32" customWidth="1"/>
    <col min="7" max="7" width="8.7109375" style="29" customWidth="1"/>
    <col min="8" max="8" width="4.28125" style="29" customWidth="1"/>
    <col min="9" max="9" width="14.7109375" style="47" customWidth="1"/>
    <col min="10" max="10" width="3.140625" style="30" customWidth="1"/>
    <col min="11" max="11" width="14.7109375" style="49" customWidth="1"/>
    <col min="12" max="12" width="3.7109375" style="31" customWidth="1"/>
    <col min="13" max="13" width="2.00390625" style="30" customWidth="1"/>
    <col min="14" max="14" width="3.7109375" style="32" customWidth="1"/>
    <col min="15" max="15" width="11.421875" style="33" customWidth="1"/>
    <col min="16" max="24" width="2.7109375" style="17" customWidth="1"/>
    <col min="25" max="25" width="30.7109375" style="56" customWidth="1"/>
    <col min="26" max="27" width="4.7109375" style="34" customWidth="1"/>
    <col min="28" max="28" width="5.7109375" style="35" customWidth="1"/>
    <col min="29" max="29" width="6.7109375" style="34" customWidth="1"/>
    <col min="30" max="30" width="11.421875" style="33" customWidth="1"/>
    <col min="31" max="34" width="8.421875" style="33" customWidth="1"/>
    <col min="35" max="63" width="11.421875" style="33" customWidth="1"/>
    <col min="64" max="16384" width="11.421875" style="43" customWidth="1"/>
  </cols>
  <sheetData>
    <row r="1" spans="1:63" s="41" customFormat="1" ht="24" customHeight="1">
      <c r="A1" s="199"/>
      <c r="B1" s="199"/>
      <c r="C1" s="199"/>
      <c r="D1" s="197" t="s">
        <v>3</v>
      </c>
      <c r="E1" s="197"/>
      <c r="F1" s="197"/>
      <c r="G1" s="197"/>
      <c r="H1" s="14"/>
      <c r="I1" s="46" t="s">
        <v>138</v>
      </c>
      <c r="J1" s="15" t="s">
        <v>9</v>
      </c>
      <c r="K1" s="48" t="s">
        <v>161</v>
      </c>
      <c r="L1" s="58"/>
      <c r="M1" s="60" t="s">
        <v>1</v>
      </c>
      <c r="N1" s="59"/>
      <c r="O1" s="61">
        <f>IF($C$110="","",$C$110)</f>
      </c>
      <c r="P1" s="17"/>
      <c r="Q1" s="17"/>
      <c r="R1" s="17"/>
      <c r="S1" s="17"/>
      <c r="T1" s="17"/>
      <c r="U1" s="17"/>
      <c r="V1" s="17"/>
      <c r="W1" s="17"/>
      <c r="X1" s="17"/>
      <c r="Y1" s="91"/>
      <c r="Z1" s="18"/>
      <c r="AA1" s="18"/>
      <c r="AB1" s="19"/>
      <c r="AC1" s="18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63" s="42" customFormat="1" ht="24" customHeight="1">
      <c r="A2" s="20" t="s">
        <v>2</v>
      </c>
      <c r="B2" s="195" t="s">
        <v>10</v>
      </c>
      <c r="C2" s="195"/>
      <c r="D2" s="170" t="s">
        <v>11</v>
      </c>
      <c r="E2" s="170"/>
      <c r="F2" s="170"/>
      <c r="G2" s="20" t="s">
        <v>0</v>
      </c>
      <c r="H2" s="21"/>
      <c r="I2" s="46" t="s">
        <v>146</v>
      </c>
      <c r="J2" s="15" t="s">
        <v>9</v>
      </c>
      <c r="K2" s="48" t="s">
        <v>134</v>
      </c>
      <c r="L2" s="58"/>
      <c r="M2" s="60" t="s">
        <v>1</v>
      </c>
      <c r="N2" s="59"/>
      <c r="O2" s="61">
        <f>IF($K$110="","",$K$110)</f>
      </c>
      <c r="P2" s="17"/>
      <c r="Q2" s="17"/>
      <c r="R2" s="17"/>
      <c r="S2" s="17"/>
      <c r="T2" s="17"/>
      <c r="U2" s="17"/>
      <c r="V2" s="17"/>
      <c r="W2" s="17"/>
      <c r="X2" s="17"/>
      <c r="Y2" s="91"/>
      <c r="Z2" s="18"/>
      <c r="AA2" s="18"/>
      <c r="AB2" s="19"/>
      <c r="AC2" s="18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</row>
    <row r="3" spans="1:63" s="41" customFormat="1" ht="24" customHeight="1">
      <c r="A3" s="23">
        <f>IF(G3&lt;&gt;"","1.","")</f>
      </c>
      <c r="B3" s="171" t="str">
        <f>IF(Y3&lt;&gt;"",Y3,"")</f>
        <v>Deutschland</v>
      </c>
      <c r="C3" s="172"/>
      <c r="D3" s="24">
        <f>IF(G3&lt;&gt;"",Z3,"")</f>
      </c>
      <c r="E3" s="25" t="s">
        <v>1</v>
      </c>
      <c r="F3" s="26">
        <f>IF(G3&lt;&gt;"",AA3,"")</f>
      </c>
      <c r="G3" s="27">
        <f>IF(AC3&lt;&gt;"",AC3,"")</f>
      </c>
      <c r="H3" s="14"/>
      <c r="I3" s="46" t="s">
        <v>138</v>
      </c>
      <c r="J3" s="15" t="s">
        <v>9</v>
      </c>
      <c r="K3" s="48" t="s">
        <v>146</v>
      </c>
      <c r="L3" s="58"/>
      <c r="M3" s="60" t="s">
        <v>1</v>
      </c>
      <c r="N3" s="59"/>
      <c r="O3" s="16"/>
      <c r="P3" s="131">
        <f>SUM(L1,L3,N5)</f>
        <v>0</v>
      </c>
      <c r="Q3" s="131">
        <f>SUM(N1,N3,L5)</f>
        <v>0</v>
      </c>
      <c r="R3" s="131">
        <f>IF(L1&gt;N1,3,0)</f>
        <v>0</v>
      </c>
      <c r="S3" s="131">
        <f>IF(AND(L1=N1,N1&lt;&gt;""),1,0)</f>
        <v>0</v>
      </c>
      <c r="T3" s="131">
        <f>IF(L3&gt;N3,3,0)</f>
        <v>0</v>
      </c>
      <c r="U3" s="131">
        <f>IF(AND(L3=N3,N3&lt;&gt;""),1,0)</f>
        <v>0</v>
      </c>
      <c r="V3" s="131">
        <f>IF(N5&gt;L5,3,0)</f>
        <v>0</v>
      </c>
      <c r="W3" s="131">
        <f>IF(AND(N5=L5,N5&lt;&gt;""),1,0)</f>
        <v>0</v>
      </c>
      <c r="X3" s="131">
        <f>SUM(R3:W3)</f>
        <v>0</v>
      </c>
      <c r="Y3" s="132" t="s">
        <v>138</v>
      </c>
      <c r="Z3" s="133">
        <f>$P$3</f>
        <v>0</v>
      </c>
      <c r="AA3" s="133">
        <f>$Q$3</f>
        <v>0</v>
      </c>
      <c r="AB3" s="134">
        <f>Z3-AA3</f>
        <v>0</v>
      </c>
      <c r="AC3" s="108">
        <f>IF($L$1&lt;&gt;"",$X$3,"")</f>
      </c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s="41" customFormat="1" ht="24" customHeight="1">
      <c r="A4" s="23">
        <f>IF(G4&lt;&gt;"","2.","")</f>
      </c>
      <c r="B4" s="171" t="str">
        <f>IF(Y4&lt;&gt;"",Y4,"")</f>
        <v>Schottland</v>
      </c>
      <c r="C4" s="172"/>
      <c r="D4" s="24">
        <f>IF(G4&lt;&gt;"",Z4,"")</f>
      </c>
      <c r="E4" s="25" t="s">
        <v>1</v>
      </c>
      <c r="F4" s="26">
        <f>IF(G4&lt;&gt;"",AA4,"")</f>
      </c>
      <c r="G4" s="27">
        <f>IF(AC4&lt;&gt;"",AC4,"")</f>
      </c>
      <c r="H4" s="14"/>
      <c r="I4" s="46" t="s">
        <v>161</v>
      </c>
      <c r="J4" s="15" t="s">
        <v>9</v>
      </c>
      <c r="K4" s="48" t="s">
        <v>134</v>
      </c>
      <c r="L4" s="58"/>
      <c r="M4" s="60" t="s">
        <v>1</v>
      </c>
      <c r="N4" s="59"/>
      <c r="O4" s="16"/>
      <c r="P4" s="131">
        <f>SUM(N1,L4,L6)</f>
        <v>0</v>
      </c>
      <c r="Q4" s="131">
        <f>SUM(L1,N4,N6)</f>
        <v>0</v>
      </c>
      <c r="R4" s="131">
        <f>IF(N1&gt;L1,3,0)</f>
        <v>0</v>
      </c>
      <c r="S4" s="131">
        <f>IF(AND(N1=L1,N1&lt;&gt;""),1,0)</f>
        <v>0</v>
      </c>
      <c r="T4" s="131">
        <f>IF(L4&gt;N4,3,0)</f>
        <v>0</v>
      </c>
      <c r="U4" s="131">
        <f>IF(AND(L4=N4,N4&lt;&gt;""),1,0)</f>
        <v>0</v>
      </c>
      <c r="V4" s="131">
        <f>IF(L6&gt;N6,3,0)</f>
        <v>0</v>
      </c>
      <c r="W4" s="131">
        <f>IF(AND(L6=N6,N6&lt;&gt;""),1,0)</f>
        <v>0</v>
      </c>
      <c r="X4" s="131">
        <f>SUM(R4:W4)</f>
        <v>0</v>
      </c>
      <c r="Y4" s="132" t="s">
        <v>161</v>
      </c>
      <c r="Z4" s="133">
        <f>$P$4</f>
        <v>0</v>
      </c>
      <c r="AA4" s="133">
        <f>$Q$4</f>
        <v>0</v>
      </c>
      <c r="AB4" s="134">
        <f>Z4-AA4</f>
        <v>0</v>
      </c>
      <c r="AC4" s="108">
        <f>IF($L$1&lt;&gt;"",$X$4,"")</f>
      </c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s="41" customFormat="1" ht="24" customHeight="1">
      <c r="A5" s="23">
        <f>IF(G5&lt;&gt;"","3.","")</f>
      </c>
      <c r="B5" s="171" t="str">
        <f>IF(Y5&lt;&gt;"",Y5,"")</f>
        <v>Ungarn</v>
      </c>
      <c r="C5" s="172"/>
      <c r="D5" s="24">
        <f>IF(G5&lt;&gt;"",Z5,"")</f>
      </c>
      <c r="E5" s="25" t="s">
        <v>1</v>
      </c>
      <c r="F5" s="26">
        <f>IF(G5&lt;&gt;"",AA5,"")</f>
      </c>
      <c r="G5" s="27">
        <f>IF(AC5&lt;&gt;"",AC5,"")</f>
      </c>
      <c r="H5" s="14"/>
      <c r="I5" s="46" t="s">
        <v>134</v>
      </c>
      <c r="J5" s="15" t="s">
        <v>9</v>
      </c>
      <c r="K5" s="48" t="s">
        <v>138</v>
      </c>
      <c r="L5" s="58"/>
      <c r="M5" s="60" t="s">
        <v>1</v>
      </c>
      <c r="N5" s="59"/>
      <c r="O5" s="16"/>
      <c r="P5" s="131">
        <f>SUM(L2,N3,N6)</f>
        <v>0</v>
      </c>
      <c r="Q5" s="131">
        <f>SUM(N2,L3,L6)</f>
        <v>0</v>
      </c>
      <c r="R5" s="131">
        <f>IF(L2&gt;N2,3,0)</f>
        <v>0</v>
      </c>
      <c r="S5" s="131">
        <f>IF(AND(L2=N2,N2&lt;&gt;""),1,0)</f>
        <v>0</v>
      </c>
      <c r="T5" s="131">
        <f>IF(N3&gt;L3,3,0)</f>
        <v>0</v>
      </c>
      <c r="U5" s="131">
        <f>IF(AND(N3=L3,N3&lt;&gt;""),1,0)</f>
        <v>0</v>
      </c>
      <c r="V5" s="131">
        <f>IF(N6&gt;L6,3,0)</f>
        <v>0</v>
      </c>
      <c r="W5" s="131">
        <f>IF(AND(N6=L6,N6&lt;&gt;""),1,0)</f>
        <v>0</v>
      </c>
      <c r="X5" s="131">
        <f>SUM(R5:W5)</f>
        <v>0</v>
      </c>
      <c r="Y5" s="132" t="s">
        <v>146</v>
      </c>
      <c r="Z5" s="133">
        <f>$P$5</f>
        <v>0</v>
      </c>
      <c r="AA5" s="133">
        <f>$Q$5</f>
        <v>0</v>
      </c>
      <c r="AB5" s="134">
        <f>Z5-AA5</f>
        <v>0</v>
      </c>
      <c r="AC5" s="108">
        <f>IF($L$1&lt;&gt;"",$X$5,"")</f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s="41" customFormat="1" ht="24" customHeight="1">
      <c r="A6" s="23">
        <f>IF(G6&lt;&gt;"","4.","")</f>
      </c>
      <c r="B6" s="171" t="str">
        <f>IF(Y6&lt;&gt;"",Y6,"")</f>
        <v>Schweiz</v>
      </c>
      <c r="C6" s="172"/>
      <c r="D6" s="24">
        <f>IF(G6&lt;&gt;"",Z6,"")</f>
      </c>
      <c r="E6" s="25" t="s">
        <v>1</v>
      </c>
      <c r="F6" s="26">
        <f>IF(G6&lt;&gt;"",AA6,"")</f>
      </c>
      <c r="G6" s="27">
        <f>IF(AC6&lt;&gt;"",AC6,"")</f>
      </c>
      <c r="H6" s="14"/>
      <c r="I6" s="46" t="s">
        <v>161</v>
      </c>
      <c r="J6" s="15" t="s">
        <v>9</v>
      </c>
      <c r="K6" s="48" t="s">
        <v>146</v>
      </c>
      <c r="L6" s="58"/>
      <c r="M6" s="60" t="s">
        <v>1</v>
      </c>
      <c r="N6" s="59"/>
      <c r="O6" s="16"/>
      <c r="P6" s="131">
        <f>SUM(N2,N4,L5)</f>
        <v>0</v>
      </c>
      <c r="Q6" s="131">
        <f>SUM(L2,L4,N5)</f>
        <v>0</v>
      </c>
      <c r="R6" s="131">
        <f>IF(N2&gt;L2,3,0)</f>
        <v>0</v>
      </c>
      <c r="S6" s="131">
        <f>IF(AND(N2=L2,N2&lt;&gt;""),1,0)</f>
        <v>0</v>
      </c>
      <c r="T6" s="131">
        <f>IF(N4&gt;L4,3,0)</f>
        <v>0</v>
      </c>
      <c r="U6" s="131">
        <f>IF(AND(N4=L4,N4&lt;&gt;""),1,0)</f>
        <v>0</v>
      </c>
      <c r="V6" s="131">
        <f>IF(L5&gt;N5,3,0)</f>
        <v>0</v>
      </c>
      <c r="W6" s="131">
        <f>IF(AND(L5=N5,N5&lt;&gt;""),1,0)</f>
        <v>0</v>
      </c>
      <c r="X6" s="131">
        <f>SUM(R6:W6)</f>
        <v>0</v>
      </c>
      <c r="Y6" s="132" t="s">
        <v>134</v>
      </c>
      <c r="Z6" s="133">
        <f>$P$6</f>
        <v>0</v>
      </c>
      <c r="AA6" s="133">
        <f>$Q$6</f>
        <v>0</v>
      </c>
      <c r="AB6" s="134">
        <f>Z6-AA6</f>
        <v>0</v>
      </c>
      <c r="AC6" s="108">
        <f>IF($L$1&lt;&gt;"",$X$6,"")</f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3" s="41" customFormat="1" ht="24" customHeight="1">
      <c r="A7" s="198" t="str">
        <f>IF(A3="","Die Tabellen müßen nicht unbedingt ausgefüllt werden !","")</f>
        <v>Die Tabellen müßen nicht unbedingt ausgefüllt werden !</v>
      </c>
      <c r="B7" s="198"/>
      <c r="C7" s="198"/>
      <c r="D7" s="198"/>
      <c r="E7" s="198"/>
      <c r="F7" s="198"/>
      <c r="G7" s="198"/>
      <c r="H7" s="168"/>
      <c r="I7" s="168"/>
      <c r="J7" s="168"/>
      <c r="K7" s="168"/>
      <c r="L7" s="168"/>
      <c r="M7" s="168"/>
      <c r="N7" s="168"/>
      <c r="O7" s="16"/>
      <c r="P7" s="90"/>
      <c r="Q7" s="90"/>
      <c r="R7" s="90"/>
      <c r="S7" s="90"/>
      <c r="T7" s="90"/>
      <c r="U7" s="90"/>
      <c r="V7" s="90"/>
      <c r="W7" s="90"/>
      <c r="X7" s="90"/>
      <c r="Y7" s="91"/>
      <c r="Z7" s="92"/>
      <c r="AA7" s="92"/>
      <c r="AB7" s="93"/>
      <c r="AC7" s="112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63" s="13" customFormat="1" ht="24.75" customHeight="1">
      <c r="A8" s="169"/>
      <c r="B8" s="169"/>
      <c r="C8" s="169"/>
      <c r="D8" s="169"/>
      <c r="E8" s="169"/>
      <c r="F8" s="169"/>
      <c r="G8" s="169"/>
      <c r="H8" s="14"/>
      <c r="I8" s="50" t="s">
        <v>77</v>
      </c>
      <c r="J8" s="30"/>
      <c r="K8" s="50" t="s">
        <v>77</v>
      </c>
      <c r="L8" s="21"/>
      <c r="M8" s="14"/>
      <c r="N8" s="14"/>
      <c r="O8" s="17"/>
      <c r="P8" s="90"/>
      <c r="Q8" s="90"/>
      <c r="R8" s="90"/>
      <c r="S8" s="90"/>
      <c r="T8" s="90"/>
      <c r="U8" s="90"/>
      <c r="V8" s="90"/>
      <c r="W8" s="90"/>
      <c r="X8" s="90"/>
      <c r="Y8" s="92"/>
      <c r="Z8" s="92"/>
      <c r="AA8" s="92"/>
      <c r="AB8" s="93"/>
      <c r="AC8" s="112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s="41" customFormat="1" ht="24" customHeight="1">
      <c r="A9" s="199"/>
      <c r="B9" s="199"/>
      <c r="C9" s="199"/>
      <c r="D9" s="197" t="s">
        <v>4</v>
      </c>
      <c r="E9" s="197"/>
      <c r="F9" s="197"/>
      <c r="G9" s="197"/>
      <c r="H9" s="14"/>
      <c r="I9" s="46" t="s">
        <v>141</v>
      </c>
      <c r="J9" s="15" t="s">
        <v>9</v>
      </c>
      <c r="K9" s="48" t="s">
        <v>140</v>
      </c>
      <c r="L9" s="58"/>
      <c r="M9" s="60" t="s">
        <v>1</v>
      </c>
      <c r="N9" s="59"/>
      <c r="O9" s="16"/>
      <c r="P9" s="90"/>
      <c r="Q9" s="90"/>
      <c r="R9" s="90"/>
      <c r="S9" s="90"/>
      <c r="T9" s="90"/>
      <c r="U9" s="90"/>
      <c r="V9" s="90"/>
      <c r="W9" s="90"/>
      <c r="X9" s="90"/>
      <c r="Y9" s="91"/>
      <c r="Z9" s="92"/>
      <c r="AA9" s="92"/>
      <c r="AB9" s="93"/>
      <c r="AC9" s="112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3" s="42" customFormat="1" ht="24" customHeight="1">
      <c r="A10" s="20" t="s">
        <v>2</v>
      </c>
      <c r="B10" s="195" t="s">
        <v>10</v>
      </c>
      <c r="C10" s="195"/>
      <c r="D10" s="170" t="s">
        <v>11</v>
      </c>
      <c r="E10" s="170"/>
      <c r="F10" s="170"/>
      <c r="G10" s="20" t="s">
        <v>0</v>
      </c>
      <c r="H10" s="21"/>
      <c r="I10" s="46" t="s">
        <v>144</v>
      </c>
      <c r="J10" s="15" t="s">
        <v>9</v>
      </c>
      <c r="K10" s="48" t="s">
        <v>172</v>
      </c>
      <c r="L10" s="58"/>
      <c r="M10" s="60" t="s">
        <v>1</v>
      </c>
      <c r="N10" s="59"/>
      <c r="O10" s="22"/>
      <c r="P10" s="90"/>
      <c r="Q10" s="90"/>
      <c r="R10" s="90"/>
      <c r="S10" s="90"/>
      <c r="T10" s="90"/>
      <c r="U10" s="90"/>
      <c r="V10" s="90"/>
      <c r="W10" s="90"/>
      <c r="X10" s="90"/>
      <c r="Y10" s="94"/>
      <c r="Z10" s="95"/>
      <c r="AA10" s="95"/>
      <c r="AB10" s="96"/>
      <c r="AC10" s="115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s="41" customFormat="1" ht="24" customHeight="1">
      <c r="A11" s="23">
        <f>IF(G11&lt;&gt;"","1.","")</f>
      </c>
      <c r="B11" s="171" t="str">
        <f>IF(Y11&lt;&gt;"",Y11,"")</f>
        <v>Spanien</v>
      </c>
      <c r="C11" s="172"/>
      <c r="D11" s="24">
        <f>IF(G11&lt;&gt;"",Z11,"")</f>
      </c>
      <c r="E11" s="25" t="s">
        <v>1</v>
      </c>
      <c r="F11" s="26">
        <f>IF(G11&lt;&gt;"",AA11,"")</f>
      </c>
      <c r="G11" s="27">
        <f>IF(AC11&lt;&gt;"",AC11,"")</f>
      </c>
      <c r="H11" s="14"/>
      <c r="I11" s="46" t="s">
        <v>140</v>
      </c>
      <c r="J11" s="15" t="s">
        <v>9</v>
      </c>
      <c r="K11" s="48" t="s">
        <v>172</v>
      </c>
      <c r="L11" s="58"/>
      <c r="M11" s="60" t="s">
        <v>1</v>
      </c>
      <c r="N11" s="59"/>
      <c r="O11" s="16"/>
      <c r="P11" s="131">
        <f>SUM(L9,L12,N13)</f>
        <v>0</v>
      </c>
      <c r="Q11" s="131">
        <f>SUM(N9,N12,L13)</f>
        <v>0</v>
      </c>
      <c r="R11" s="131">
        <f>IF(L9&gt;N9,3,0)</f>
        <v>0</v>
      </c>
      <c r="S11" s="131">
        <f>IF(AND(L9=N9,N9&lt;&gt;""),1,0)</f>
        <v>0</v>
      </c>
      <c r="T11" s="131">
        <f>IF(L12&gt;N12,3,0)</f>
        <v>0</v>
      </c>
      <c r="U11" s="131">
        <f>IF(AND(L12=N12,N12&lt;&gt;""),1,0)</f>
        <v>0</v>
      </c>
      <c r="V11" s="131">
        <f>IF(N13&gt;L13,3,0)</f>
        <v>0</v>
      </c>
      <c r="W11" s="131">
        <f>IF(AND(N13=L13,N13&lt;&gt;""),1,0)</f>
        <v>0</v>
      </c>
      <c r="X11" s="131">
        <f>SUM(R11:W11)</f>
        <v>0</v>
      </c>
      <c r="Y11" s="132" t="s">
        <v>141</v>
      </c>
      <c r="Z11" s="133">
        <f>$P$11</f>
        <v>0</v>
      </c>
      <c r="AA11" s="133">
        <f>$Q$11</f>
        <v>0</v>
      </c>
      <c r="AB11" s="134">
        <f>Z11-AA11</f>
        <v>0</v>
      </c>
      <c r="AC11" s="108">
        <f>IF($L$9&lt;&gt;"",$X$11,"")</f>
      </c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s="41" customFormat="1" ht="24" customHeight="1">
      <c r="A12" s="23">
        <f>IF(G12&lt;&gt;"","2.","")</f>
      </c>
      <c r="B12" s="171" t="str">
        <f>IF(Y12&lt;&gt;"",Y12,"")</f>
        <v>Kroatien</v>
      </c>
      <c r="C12" s="172"/>
      <c r="D12" s="24">
        <f>IF(G12&lt;&gt;"",Z12,"")</f>
      </c>
      <c r="E12" s="25" t="s">
        <v>1</v>
      </c>
      <c r="F12" s="26">
        <f>IF(G12&lt;&gt;"",AA12,"")</f>
      </c>
      <c r="G12" s="27">
        <f>IF(AC12&lt;&gt;"",AC12,"")</f>
      </c>
      <c r="H12" s="14"/>
      <c r="I12" s="46" t="s">
        <v>141</v>
      </c>
      <c r="J12" s="15" t="s">
        <v>9</v>
      </c>
      <c r="K12" s="48" t="s">
        <v>144</v>
      </c>
      <c r="L12" s="58"/>
      <c r="M12" s="60" t="s">
        <v>1</v>
      </c>
      <c r="N12" s="59"/>
      <c r="O12" s="16"/>
      <c r="P12" s="131">
        <f>SUM(N9,L11,L14)</f>
        <v>0</v>
      </c>
      <c r="Q12" s="131">
        <f>SUM(L9,N11,N14)</f>
        <v>0</v>
      </c>
      <c r="R12" s="131">
        <f>IF(N9&gt;L9,3,0)</f>
        <v>0</v>
      </c>
      <c r="S12" s="131">
        <f>IF(AND(N9=L9,N9&lt;&gt;""),1,0)</f>
        <v>0</v>
      </c>
      <c r="T12" s="131">
        <f>IF(L11&gt;N11,3,0)</f>
        <v>0</v>
      </c>
      <c r="U12" s="131">
        <f>IF(AND(L11=N11,N11&lt;&gt;""),1,0)</f>
        <v>0</v>
      </c>
      <c r="V12" s="131">
        <f>IF(L14&gt;N14,3,0)</f>
        <v>0</v>
      </c>
      <c r="W12" s="131">
        <f>IF(AND(L14=N14,N14&lt;&gt;""),1,0)</f>
        <v>0</v>
      </c>
      <c r="X12" s="131">
        <f>SUM(R12:W12)</f>
        <v>0</v>
      </c>
      <c r="Y12" s="132" t="s">
        <v>140</v>
      </c>
      <c r="Z12" s="133">
        <f>$P$12</f>
        <v>0</v>
      </c>
      <c r="AA12" s="133">
        <f>$Q$12</f>
        <v>0</v>
      </c>
      <c r="AB12" s="134">
        <f>Z12-AA12</f>
        <v>0</v>
      </c>
      <c r="AC12" s="108">
        <f>IF($L$9&lt;&gt;"",$X$12,"")</f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s="41" customFormat="1" ht="24" customHeight="1">
      <c r="A13" s="23">
        <f>IF(G13&lt;&gt;"","3.","")</f>
      </c>
      <c r="B13" s="171" t="str">
        <f>IF(Y13&lt;&gt;"",Y13,"")</f>
        <v>Italien</v>
      </c>
      <c r="C13" s="172"/>
      <c r="D13" s="24">
        <f>IF(G13&lt;&gt;"",Z13,"")</f>
      </c>
      <c r="E13" s="25" t="s">
        <v>1</v>
      </c>
      <c r="F13" s="26">
        <f>IF(G13&lt;&gt;"",AA13,"")</f>
      </c>
      <c r="G13" s="27">
        <f>IF(AC13&lt;&gt;"",AC13,"")</f>
      </c>
      <c r="H13" s="14"/>
      <c r="I13" s="46" t="s">
        <v>172</v>
      </c>
      <c r="J13" s="15" t="s">
        <v>9</v>
      </c>
      <c r="K13" s="48" t="s">
        <v>141</v>
      </c>
      <c r="L13" s="58"/>
      <c r="M13" s="60" t="s">
        <v>1</v>
      </c>
      <c r="N13" s="59"/>
      <c r="O13" s="16"/>
      <c r="P13" s="131">
        <f>SUM(L10,N12,N14)</f>
        <v>0</v>
      </c>
      <c r="Q13" s="131">
        <f>SUM(N10,L12,L14)</f>
        <v>0</v>
      </c>
      <c r="R13" s="131">
        <f>IF(L10&gt;N10,3,0)</f>
        <v>0</v>
      </c>
      <c r="S13" s="131">
        <f>IF(AND(L10=N10,N10&lt;&gt;""),1,0)</f>
        <v>0</v>
      </c>
      <c r="T13" s="131">
        <f>IF(N12&gt;L12,3,0)</f>
        <v>0</v>
      </c>
      <c r="U13" s="131">
        <f>IF(AND(N12=L12,N12&lt;&gt;""),1,0)</f>
        <v>0</v>
      </c>
      <c r="V13" s="131">
        <f>IF(N14&gt;L14,3,0)</f>
        <v>0</v>
      </c>
      <c r="W13" s="131">
        <f>IF(AND(N14=L14,N14&lt;&gt;""),1,0)</f>
        <v>0</v>
      </c>
      <c r="X13" s="131">
        <f>SUM(R13:W13)</f>
        <v>0</v>
      </c>
      <c r="Y13" s="132" t="s">
        <v>144</v>
      </c>
      <c r="Z13" s="133">
        <f>$P$13</f>
        <v>0</v>
      </c>
      <c r="AA13" s="133">
        <f>$Q$13</f>
        <v>0</v>
      </c>
      <c r="AB13" s="134">
        <f>Z13-AA13</f>
        <v>0</v>
      </c>
      <c r="AC13" s="108">
        <f>IF($L$9&lt;&gt;"",$X$13,"")</f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s="41" customFormat="1" ht="24" customHeight="1">
      <c r="A14" s="23">
        <f>IF(G14&lt;&gt;"","4.","")</f>
      </c>
      <c r="B14" s="171" t="str">
        <f>IF(Y14&lt;&gt;"",Y14,"")</f>
        <v>Albanien</v>
      </c>
      <c r="C14" s="172"/>
      <c r="D14" s="24">
        <f>IF(G14&lt;&gt;"",Z14,"")</f>
      </c>
      <c r="E14" s="25" t="s">
        <v>1</v>
      </c>
      <c r="F14" s="26">
        <f>IF(G14&lt;&gt;"",AA14,"")</f>
      </c>
      <c r="G14" s="27">
        <f>IF(AC14&lt;&gt;"",AC14,"")</f>
      </c>
      <c r="H14" s="14"/>
      <c r="I14" s="46" t="s">
        <v>140</v>
      </c>
      <c r="J14" s="15" t="s">
        <v>9</v>
      </c>
      <c r="K14" s="48" t="s">
        <v>144</v>
      </c>
      <c r="L14" s="58"/>
      <c r="M14" s="60" t="s">
        <v>1</v>
      </c>
      <c r="N14" s="59"/>
      <c r="O14" s="16"/>
      <c r="P14" s="131">
        <f>SUM(N10,N11,L13)</f>
        <v>0</v>
      </c>
      <c r="Q14" s="131">
        <f>SUM(L10,L11,N13)</f>
        <v>0</v>
      </c>
      <c r="R14" s="131">
        <f>IF(N10&gt;L10,3,0)</f>
        <v>0</v>
      </c>
      <c r="S14" s="131">
        <f>IF(AND(N10=L10,N10&lt;&gt;""),1,0)</f>
        <v>0</v>
      </c>
      <c r="T14" s="131">
        <f>IF(N11&gt;L11,3,0)</f>
        <v>0</v>
      </c>
      <c r="U14" s="131">
        <f>IF(AND(N11=L11,N11&lt;&gt;""),1,0)</f>
        <v>0</v>
      </c>
      <c r="V14" s="131">
        <f>IF(L13&gt;N13,3,0)</f>
        <v>0</v>
      </c>
      <c r="W14" s="131">
        <f>IF(AND(L13=N13,N13&lt;&gt;""),1,0)</f>
        <v>0</v>
      </c>
      <c r="X14" s="131">
        <f>SUM(R14:W14)</f>
        <v>0</v>
      </c>
      <c r="Y14" s="132" t="s">
        <v>172</v>
      </c>
      <c r="Z14" s="133">
        <f>$P$14</f>
        <v>0</v>
      </c>
      <c r="AA14" s="133">
        <f>$Q$14</f>
        <v>0</v>
      </c>
      <c r="AB14" s="134">
        <f>Z14-AA14</f>
        <v>0</v>
      </c>
      <c r="AC14" s="108">
        <f>IF($L$9&lt;&gt;"",$X$14,"")</f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29" ht="24" customHeight="1">
      <c r="A15" s="168" t="str">
        <f>IF(A11="","Die Tabellen müßen nicht unbedingt ausgefüllt werden !","")</f>
        <v>Die Tabellen müßen nicht unbedingt ausgefüllt werden !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P15" s="90"/>
      <c r="Q15" s="90"/>
      <c r="R15" s="90"/>
      <c r="S15" s="90"/>
      <c r="T15" s="90"/>
      <c r="U15" s="90"/>
      <c r="V15" s="90"/>
      <c r="W15" s="90"/>
      <c r="X15" s="90"/>
      <c r="Y15" s="100"/>
      <c r="Z15" s="101"/>
      <c r="AA15" s="101"/>
      <c r="AB15" s="102"/>
      <c r="AC15" s="117"/>
    </row>
    <row r="16" spans="1:63" s="13" customFormat="1" ht="24.75" customHeight="1">
      <c r="A16" s="169"/>
      <c r="B16" s="169"/>
      <c r="C16" s="169"/>
      <c r="D16" s="169"/>
      <c r="E16" s="169"/>
      <c r="F16" s="169"/>
      <c r="G16" s="169"/>
      <c r="H16" s="14"/>
      <c r="I16" s="50" t="s">
        <v>77</v>
      </c>
      <c r="J16" s="30"/>
      <c r="K16" s="50" t="s">
        <v>77</v>
      </c>
      <c r="L16" s="21"/>
      <c r="M16" s="14"/>
      <c r="N16" s="14"/>
      <c r="O16" s="17"/>
      <c r="P16" s="90"/>
      <c r="Q16" s="90"/>
      <c r="R16" s="90"/>
      <c r="S16" s="90"/>
      <c r="T16" s="90"/>
      <c r="U16" s="90"/>
      <c r="V16" s="90"/>
      <c r="W16" s="90"/>
      <c r="X16" s="90"/>
      <c r="Y16" s="92"/>
      <c r="Z16" s="92"/>
      <c r="AA16" s="92"/>
      <c r="AB16" s="93"/>
      <c r="AC16" s="112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</row>
    <row r="17" spans="1:63" s="41" customFormat="1" ht="24" customHeight="1">
      <c r="A17" s="201"/>
      <c r="B17" s="202"/>
      <c r="C17" s="203"/>
      <c r="D17" s="204" t="s">
        <v>5</v>
      </c>
      <c r="E17" s="205"/>
      <c r="F17" s="205"/>
      <c r="G17" s="206"/>
      <c r="H17" s="14"/>
      <c r="I17" s="46" t="s">
        <v>173</v>
      </c>
      <c r="J17" s="15" t="s">
        <v>9</v>
      </c>
      <c r="K17" s="48" t="s">
        <v>159</v>
      </c>
      <c r="L17" s="58"/>
      <c r="M17" s="60" t="s">
        <v>1</v>
      </c>
      <c r="N17" s="59"/>
      <c r="O17" s="16"/>
      <c r="P17" s="90"/>
      <c r="Q17" s="90"/>
      <c r="R17" s="90"/>
      <c r="S17" s="90"/>
      <c r="T17" s="90"/>
      <c r="U17" s="90"/>
      <c r="V17" s="90"/>
      <c r="W17" s="90"/>
      <c r="X17" s="90"/>
      <c r="Y17" s="91"/>
      <c r="Z17" s="92"/>
      <c r="AA17" s="92"/>
      <c r="AB17" s="93"/>
      <c r="AC17" s="112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s="42" customFormat="1" ht="24" customHeight="1">
      <c r="A18" s="20" t="s">
        <v>2</v>
      </c>
      <c r="B18" s="195" t="s">
        <v>10</v>
      </c>
      <c r="C18" s="195"/>
      <c r="D18" s="170" t="s">
        <v>11</v>
      </c>
      <c r="E18" s="170"/>
      <c r="F18" s="170"/>
      <c r="G18" s="20" t="s">
        <v>0</v>
      </c>
      <c r="H18" s="21"/>
      <c r="I18" s="46" t="s">
        <v>174</v>
      </c>
      <c r="J18" s="15" t="s">
        <v>9</v>
      </c>
      <c r="K18" s="48" t="s">
        <v>136</v>
      </c>
      <c r="L18" s="58"/>
      <c r="M18" s="60" t="s">
        <v>1</v>
      </c>
      <c r="N18" s="59"/>
      <c r="O18" s="22"/>
      <c r="P18" s="90"/>
      <c r="Q18" s="90"/>
      <c r="R18" s="90"/>
      <c r="S18" s="90"/>
      <c r="T18" s="90"/>
      <c r="U18" s="90"/>
      <c r="V18" s="90"/>
      <c r="W18" s="90"/>
      <c r="X18" s="90"/>
      <c r="Y18" s="94"/>
      <c r="Z18" s="95"/>
      <c r="AA18" s="95"/>
      <c r="AB18" s="96"/>
      <c r="AC18" s="115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41" customFormat="1" ht="24" customHeight="1">
      <c r="A19" s="23">
        <f>IF(G19&lt;&gt;"","1.","")</f>
      </c>
      <c r="B19" s="171" t="str">
        <f>IF(Y19&lt;&gt;"",Y19,"")</f>
        <v>Slowenien</v>
      </c>
      <c r="C19" s="172"/>
      <c r="D19" s="24">
        <f>IF(G19&lt;&gt;"",Z19,"")</f>
      </c>
      <c r="E19" s="25" t="s">
        <v>1</v>
      </c>
      <c r="F19" s="26">
        <f>IF(G19&lt;&gt;"",AA19,"")</f>
      </c>
      <c r="G19" s="27">
        <f>IF(AC19&lt;&gt;"",AC19,"")</f>
      </c>
      <c r="H19" s="14"/>
      <c r="I19" s="46" t="s">
        <v>173</v>
      </c>
      <c r="J19" s="15" t="s">
        <v>9</v>
      </c>
      <c r="K19" s="48" t="s">
        <v>174</v>
      </c>
      <c r="L19" s="58"/>
      <c r="M19" s="60" t="s">
        <v>1</v>
      </c>
      <c r="N19" s="59"/>
      <c r="O19" s="16"/>
      <c r="P19" s="131">
        <f>SUM(L17,L19,N21)</f>
        <v>0</v>
      </c>
      <c r="Q19" s="131">
        <f>SUM(N17,N19,L21)</f>
        <v>0</v>
      </c>
      <c r="R19" s="131">
        <f>IF(L17&gt;N17,3,0)</f>
        <v>0</v>
      </c>
      <c r="S19" s="131">
        <f>IF(AND(L17=N17,N17&lt;&gt;""),1,0)</f>
        <v>0</v>
      </c>
      <c r="T19" s="131">
        <f>IF(L19&gt;N19,3,0)</f>
        <v>0</v>
      </c>
      <c r="U19" s="131">
        <f>IF(AND(L19=N19,N19&lt;&gt;""),1,0)</f>
        <v>0</v>
      </c>
      <c r="V19" s="131">
        <f>IF(N21&gt;L21,3,0)</f>
        <v>0</v>
      </c>
      <c r="W19" s="131">
        <f>IF(AND(N21=L21,N21&lt;&gt;""),1,0)</f>
        <v>0</v>
      </c>
      <c r="X19" s="131">
        <f>SUM(R19:W19)</f>
        <v>0</v>
      </c>
      <c r="Y19" s="132" t="s">
        <v>173</v>
      </c>
      <c r="Z19" s="133">
        <f>$P$19</f>
        <v>0</v>
      </c>
      <c r="AA19" s="133">
        <f>$Q$19</f>
        <v>0</v>
      </c>
      <c r="AB19" s="134">
        <f>Z19-AA19</f>
        <v>0</v>
      </c>
      <c r="AC19" s="108">
        <f>IF($L$17&lt;&gt;"",$X$19,"")</f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s="41" customFormat="1" ht="24" customHeight="1">
      <c r="A20" s="23">
        <f>IF(G20&lt;&gt;"","2.","")</f>
      </c>
      <c r="B20" s="171" t="str">
        <f>IF(Y20&lt;&gt;"",Y20,"")</f>
        <v>Dänemark</v>
      </c>
      <c r="C20" s="172"/>
      <c r="D20" s="24">
        <f>IF(G20&lt;&gt;"",Z20,"")</f>
      </c>
      <c r="E20" s="25" t="s">
        <v>1</v>
      </c>
      <c r="F20" s="26">
        <f>IF(G20&lt;&gt;"",AA20,"")</f>
      </c>
      <c r="G20" s="27">
        <f>IF(AC20&lt;&gt;"",AC20,"")</f>
      </c>
      <c r="H20" s="14"/>
      <c r="I20" s="46" t="s">
        <v>159</v>
      </c>
      <c r="J20" s="15" t="s">
        <v>9</v>
      </c>
      <c r="K20" s="48" t="s">
        <v>136</v>
      </c>
      <c r="L20" s="58"/>
      <c r="M20" s="60" t="s">
        <v>1</v>
      </c>
      <c r="N20" s="59"/>
      <c r="O20" s="16"/>
      <c r="P20" s="131">
        <f>SUM(N17,L20,L22)</f>
        <v>0</v>
      </c>
      <c r="Q20" s="131">
        <f>SUM(L17,N20,N22)</f>
        <v>0</v>
      </c>
      <c r="R20" s="131">
        <f>IF(N17&gt;L17,3,0)</f>
        <v>0</v>
      </c>
      <c r="S20" s="131">
        <f>IF(AND(N17=L17,N17&lt;&gt;""),1,0)</f>
        <v>0</v>
      </c>
      <c r="T20" s="131">
        <f>IF(L20&gt;N20,3,0)</f>
        <v>0</v>
      </c>
      <c r="U20" s="131">
        <f>IF(AND(L20=N20,N20&lt;&gt;""),1,0)</f>
        <v>0</v>
      </c>
      <c r="V20" s="131">
        <f>IF(L22&gt;N22,3,0)</f>
        <v>0</v>
      </c>
      <c r="W20" s="131">
        <f>IF(AND(L22=N22,N22&lt;&gt;""),1,0)</f>
        <v>0</v>
      </c>
      <c r="X20" s="131">
        <f>SUM(R20:W20)</f>
        <v>0</v>
      </c>
      <c r="Y20" s="132" t="s">
        <v>159</v>
      </c>
      <c r="Z20" s="133">
        <f>$P$20</f>
        <v>0</v>
      </c>
      <c r="AA20" s="133">
        <f>$Q$20</f>
        <v>0</v>
      </c>
      <c r="AB20" s="134">
        <f>Z20-AA20</f>
        <v>0</v>
      </c>
      <c r="AC20" s="108">
        <f>IF($L$17&lt;&gt;"",$X$20,"")</f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s="41" customFormat="1" ht="24" customHeight="1">
      <c r="A21" s="23">
        <f>IF(G21&lt;&gt;"","3.","")</f>
      </c>
      <c r="B21" s="171" t="str">
        <f>IF(Y21&lt;&gt;"",Y21,"")</f>
        <v>Serbien</v>
      </c>
      <c r="C21" s="172"/>
      <c r="D21" s="24">
        <f>IF(G21&lt;&gt;"",Z21,"")</f>
      </c>
      <c r="E21" s="25" t="s">
        <v>1</v>
      </c>
      <c r="F21" s="26">
        <f>IF(G21&lt;&gt;"",AA21,"")</f>
      </c>
      <c r="G21" s="27">
        <f>IF(AC21&lt;&gt;"",AC21,"")</f>
      </c>
      <c r="H21" s="14"/>
      <c r="I21" s="46" t="s">
        <v>136</v>
      </c>
      <c r="J21" s="15" t="s">
        <v>9</v>
      </c>
      <c r="K21" s="48" t="s">
        <v>173</v>
      </c>
      <c r="L21" s="58"/>
      <c r="M21" s="60" t="s">
        <v>1</v>
      </c>
      <c r="N21" s="59"/>
      <c r="O21" s="16"/>
      <c r="P21" s="131">
        <f>SUM(L18,N19,N22)</f>
        <v>0</v>
      </c>
      <c r="Q21" s="131">
        <f>SUM(N18,L19,L22)</f>
        <v>0</v>
      </c>
      <c r="R21" s="131">
        <f>IF(L18&gt;N18,3,0)</f>
        <v>0</v>
      </c>
      <c r="S21" s="131">
        <f>IF(AND(L18=N18,N18&lt;&gt;""),1,0)</f>
        <v>0</v>
      </c>
      <c r="T21" s="131">
        <f>IF(N19&gt;L19,3,0)</f>
        <v>0</v>
      </c>
      <c r="U21" s="131">
        <f>IF(AND(N19=L19,N19&lt;&gt;""),1,0)</f>
        <v>0</v>
      </c>
      <c r="V21" s="131">
        <f>IF(N22&gt;L22,3,0)</f>
        <v>0</v>
      </c>
      <c r="W21" s="131">
        <f>IF(AND(N22=L22,N22&lt;&gt;""),1,0)</f>
        <v>0</v>
      </c>
      <c r="X21" s="131">
        <f>SUM(R21:W21)</f>
        <v>0</v>
      </c>
      <c r="Y21" s="132" t="s">
        <v>174</v>
      </c>
      <c r="Z21" s="133">
        <f>$P$21</f>
        <v>0</v>
      </c>
      <c r="AA21" s="133">
        <f>$Q$21</f>
        <v>0</v>
      </c>
      <c r="AB21" s="134">
        <f>Z21-AA21</f>
        <v>0</v>
      </c>
      <c r="AC21" s="108">
        <f>IF($L$17&lt;&gt;"",$X$21,"")</f>
      </c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s="41" customFormat="1" ht="24" customHeight="1">
      <c r="A22" s="23">
        <f>IF(G22&lt;&gt;"","4.","")</f>
      </c>
      <c r="B22" s="171" t="str">
        <f>IF(Y22&lt;&gt;"",Y22,"")</f>
        <v>England</v>
      </c>
      <c r="C22" s="172"/>
      <c r="D22" s="24">
        <f>IF(G22&lt;&gt;"",Z22,"")</f>
      </c>
      <c r="E22" s="25" t="s">
        <v>1</v>
      </c>
      <c r="F22" s="26">
        <f>IF(G22&lt;&gt;"",AA22,"")</f>
      </c>
      <c r="G22" s="27">
        <f>IF(AC22&lt;&gt;"",AC22,"")</f>
      </c>
      <c r="H22" s="14"/>
      <c r="I22" s="46" t="s">
        <v>159</v>
      </c>
      <c r="J22" s="15" t="s">
        <v>9</v>
      </c>
      <c r="K22" s="48" t="s">
        <v>174</v>
      </c>
      <c r="L22" s="58"/>
      <c r="M22" s="60" t="s">
        <v>1</v>
      </c>
      <c r="N22" s="59"/>
      <c r="O22" s="16"/>
      <c r="P22" s="131">
        <f>SUM(N18,N20,L21)</f>
        <v>0</v>
      </c>
      <c r="Q22" s="131">
        <f>SUM(L18,L20,N21)</f>
        <v>0</v>
      </c>
      <c r="R22" s="131">
        <f>IF(N18&gt;L18,3,0)</f>
        <v>0</v>
      </c>
      <c r="S22" s="131">
        <f>IF(AND(N18=L18,N18&lt;&gt;""),1,0)</f>
        <v>0</v>
      </c>
      <c r="T22" s="131">
        <f>IF(N20&gt;L20,3,0)</f>
        <v>0</v>
      </c>
      <c r="U22" s="131">
        <f>IF(AND(N20=L20,N20&lt;&gt;""),1,0)</f>
        <v>0</v>
      </c>
      <c r="V22" s="131">
        <f>IF(L21&gt;N21,3,0)</f>
        <v>0</v>
      </c>
      <c r="W22" s="131">
        <f>IF(AND(L21=N21,N21&lt;&gt;""),1,0)</f>
        <v>0</v>
      </c>
      <c r="X22" s="131">
        <f>SUM(R22:W22)</f>
        <v>0</v>
      </c>
      <c r="Y22" s="132" t="s">
        <v>136</v>
      </c>
      <c r="Z22" s="133">
        <f>$P$22</f>
        <v>0</v>
      </c>
      <c r="AA22" s="133">
        <f>$Q$22</f>
        <v>0</v>
      </c>
      <c r="AB22" s="134">
        <f>Z22-AA22</f>
        <v>0</v>
      </c>
      <c r="AC22" s="108">
        <f>IF($L$17&lt;&gt;"",$X$22,"")</f>
      </c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3" s="13" customFormat="1" ht="24" customHeight="1">
      <c r="A23" s="168" t="str">
        <f>IF(A19="","Die Tabellen müßen nicht unbedingt ausgefüllt werden !","")</f>
        <v>Die Tabellen müßen nicht unbedingt ausgefüllt werden !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7"/>
      <c r="P23" s="90"/>
      <c r="Q23" s="90"/>
      <c r="R23" s="90"/>
      <c r="S23" s="90"/>
      <c r="T23" s="90"/>
      <c r="U23" s="90"/>
      <c r="V23" s="90"/>
      <c r="W23" s="90"/>
      <c r="X23" s="90"/>
      <c r="Y23" s="92"/>
      <c r="Z23" s="92"/>
      <c r="AA23" s="92"/>
      <c r="AB23" s="93"/>
      <c r="AC23" s="112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29" ht="24.75" customHeight="1">
      <c r="A24" s="168"/>
      <c r="B24" s="168"/>
      <c r="C24" s="168"/>
      <c r="D24" s="168"/>
      <c r="E24" s="168"/>
      <c r="F24" s="168"/>
      <c r="G24" s="168"/>
      <c r="I24" s="50" t="s">
        <v>77</v>
      </c>
      <c r="K24" s="50" t="s">
        <v>77</v>
      </c>
      <c r="P24" s="90"/>
      <c r="Q24" s="90"/>
      <c r="R24" s="90"/>
      <c r="S24" s="90"/>
      <c r="T24" s="90"/>
      <c r="U24" s="90"/>
      <c r="V24" s="90"/>
      <c r="W24" s="90"/>
      <c r="X24" s="90"/>
      <c r="Y24" s="100"/>
      <c r="Z24" s="101"/>
      <c r="AA24" s="101"/>
      <c r="AB24" s="102"/>
      <c r="AC24" s="117"/>
    </row>
    <row r="25" spans="1:63" s="41" customFormat="1" ht="24" customHeight="1">
      <c r="A25" s="199"/>
      <c r="B25" s="199"/>
      <c r="C25" s="199"/>
      <c r="D25" s="197" t="s">
        <v>6</v>
      </c>
      <c r="E25" s="197"/>
      <c r="F25" s="197"/>
      <c r="G25" s="197"/>
      <c r="H25" s="14"/>
      <c r="I25" s="46" t="s">
        <v>137</v>
      </c>
      <c r="J25" s="15" t="s">
        <v>9</v>
      </c>
      <c r="K25" s="48" t="s">
        <v>160</v>
      </c>
      <c r="L25" s="58"/>
      <c r="M25" s="60" t="s">
        <v>1</v>
      </c>
      <c r="N25" s="59"/>
      <c r="O25" s="16"/>
      <c r="P25" s="90"/>
      <c r="Q25" s="90"/>
      <c r="R25" s="90"/>
      <c r="S25" s="90"/>
      <c r="T25" s="90"/>
      <c r="U25" s="90"/>
      <c r="V25" s="90"/>
      <c r="W25" s="90"/>
      <c r="X25" s="90"/>
      <c r="Y25" s="91"/>
      <c r="Z25" s="92"/>
      <c r="AA25" s="92"/>
      <c r="AB25" s="93"/>
      <c r="AC25" s="112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s="42" customFormat="1" ht="24" customHeight="1">
      <c r="A26" s="20" t="s">
        <v>2</v>
      </c>
      <c r="B26" s="195" t="s">
        <v>10</v>
      </c>
      <c r="C26" s="195"/>
      <c r="D26" s="170" t="s">
        <v>11</v>
      </c>
      <c r="E26" s="170"/>
      <c r="F26" s="170"/>
      <c r="G26" s="20" t="s">
        <v>0</v>
      </c>
      <c r="H26" s="21"/>
      <c r="I26" s="46" t="s">
        <v>145</v>
      </c>
      <c r="J26" s="15" t="s">
        <v>9</v>
      </c>
      <c r="K26" s="48" t="s">
        <v>76</v>
      </c>
      <c r="L26" s="58"/>
      <c r="M26" s="60" t="s">
        <v>1</v>
      </c>
      <c r="N26" s="59"/>
      <c r="O26" s="22"/>
      <c r="P26" s="90"/>
      <c r="Q26" s="90"/>
      <c r="R26" s="90"/>
      <c r="S26" s="90"/>
      <c r="T26" s="90"/>
      <c r="U26" s="90"/>
      <c r="V26" s="90"/>
      <c r="W26" s="90"/>
      <c r="X26" s="90"/>
      <c r="Y26" s="94"/>
      <c r="Z26" s="95"/>
      <c r="AA26" s="95"/>
      <c r="AB26" s="96"/>
      <c r="AC26" s="115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s="41" customFormat="1" ht="24" customHeight="1">
      <c r="A27" s="23">
        <f>IF(G27&lt;&gt;"","1.","")</f>
      </c>
      <c r="B27" s="171" t="str">
        <f>IF(Y27&lt;&gt;"",Y27,"")</f>
        <v>Polen</v>
      </c>
      <c r="C27" s="172"/>
      <c r="D27" s="24">
        <f>IF(G27&lt;&gt;"",Z27,"")</f>
      </c>
      <c r="E27" s="25" t="s">
        <v>1</v>
      </c>
      <c r="F27" s="26">
        <f>IF(G27&lt;&gt;"",AA27,"")</f>
      </c>
      <c r="G27" s="27">
        <f>IF(AC27&lt;&gt;"",AC27,"")</f>
      </c>
      <c r="H27" s="14"/>
      <c r="I27" s="46" t="s">
        <v>137</v>
      </c>
      <c r="J27" s="15" t="s">
        <v>9</v>
      </c>
      <c r="K27" s="48" t="s">
        <v>145</v>
      </c>
      <c r="L27" s="58"/>
      <c r="M27" s="60" t="s">
        <v>1</v>
      </c>
      <c r="N27" s="59"/>
      <c r="O27" s="16"/>
      <c r="P27" s="131">
        <f>SUM(L25,L27,N30)</f>
        <v>0</v>
      </c>
      <c r="Q27" s="131">
        <f>SUM(N25,N27,L30)</f>
        <v>0</v>
      </c>
      <c r="R27" s="131">
        <f>IF(L25&gt;N25,3,0)</f>
        <v>0</v>
      </c>
      <c r="S27" s="131">
        <f>IF(AND(L25=N25,N25&lt;&gt;""),1,0)</f>
        <v>0</v>
      </c>
      <c r="T27" s="131">
        <f>IF(L27&gt;N27,3,0)</f>
        <v>0</v>
      </c>
      <c r="U27" s="131">
        <f>IF(AND(L27=N27,N27&lt;&gt;""),1,0)</f>
        <v>0</v>
      </c>
      <c r="V27" s="131">
        <f>IF(N30&gt;L30,3,0)</f>
        <v>0</v>
      </c>
      <c r="W27" s="131">
        <f>IF(AND(N30=L30,N30&lt;&gt;""),1,0)</f>
        <v>0</v>
      </c>
      <c r="X27" s="131">
        <f>SUM(R27:W27)</f>
        <v>0</v>
      </c>
      <c r="Y27" s="132" t="s">
        <v>137</v>
      </c>
      <c r="Z27" s="133">
        <f>$P$27</f>
        <v>0</v>
      </c>
      <c r="AA27" s="133">
        <f>$Q$27</f>
        <v>0</v>
      </c>
      <c r="AB27" s="134">
        <f>Z27-AA27</f>
        <v>0</v>
      </c>
      <c r="AC27" s="108">
        <f>IF($L$25&lt;&gt;"",$X$27,"")</f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1:63" s="41" customFormat="1" ht="24" customHeight="1">
      <c r="A28" s="23">
        <f>IF(G28&lt;&gt;"","2.","")</f>
      </c>
      <c r="B28" s="171" t="str">
        <f>IF(Y28&lt;&gt;"",Y28,"")</f>
        <v>Niederlande</v>
      </c>
      <c r="C28" s="172"/>
      <c r="D28" s="24">
        <f>IF(G28&lt;&gt;"",Z28,"")</f>
      </c>
      <c r="E28" s="25" t="s">
        <v>1</v>
      </c>
      <c r="F28" s="26">
        <f>IF(G28&lt;&gt;"",AA28,"")</f>
      </c>
      <c r="G28" s="27">
        <f>IF(AC28&lt;&gt;"",AC28,"")</f>
      </c>
      <c r="H28" s="14"/>
      <c r="I28" s="46" t="s">
        <v>160</v>
      </c>
      <c r="J28" s="15" t="s">
        <v>9</v>
      </c>
      <c r="K28" s="48" t="s">
        <v>76</v>
      </c>
      <c r="L28" s="58"/>
      <c r="M28" s="60" t="s">
        <v>1</v>
      </c>
      <c r="N28" s="59"/>
      <c r="O28" s="16"/>
      <c r="P28" s="131">
        <f>SUM(N25,L28,L29)</f>
        <v>0</v>
      </c>
      <c r="Q28" s="131">
        <f>SUM(L25,N28,N29)</f>
        <v>0</v>
      </c>
      <c r="R28" s="131">
        <f>IF(N25&gt;L25,3,0)</f>
        <v>0</v>
      </c>
      <c r="S28" s="131">
        <f>IF(AND(N25=L25,N25&lt;&gt;""),1,0)</f>
        <v>0</v>
      </c>
      <c r="T28" s="131">
        <f>IF(L28&gt;N28,3,0)</f>
        <v>0</v>
      </c>
      <c r="U28" s="131">
        <f>IF(AND(L28=N28,N28&lt;&gt;""),1,0)</f>
        <v>0</v>
      </c>
      <c r="V28" s="131">
        <f>IF(L29&gt;N29,3,0)</f>
        <v>0</v>
      </c>
      <c r="W28" s="131">
        <f>IF(AND(L29=N29,N29&lt;&gt;""),1,0)</f>
        <v>0</v>
      </c>
      <c r="X28" s="131">
        <f>SUM(R28:W28)</f>
        <v>0</v>
      </c>
      <c r="Y28" s="132" t="s">
        <v>160</v>
      </c>
      <c r="Z28" s="133">
        <f>$P$28</f>
        <v>0</v>
      </c>
      <c r="AA28" s="133">
        <f>$Q$28</f>
        <v>0</v>
      </c>
      <c r="AB28" s="134">
        <f>Z28-AA28</f>
        <v>0</v>
      </c>
      <c r="AC28" s="108">
        <f>IF($L$25&lt;&gt;"",$X$28,"")</f>
      </c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1:63" s="41" customFormat="1" ht="24" customHeight="1">
      <c r="A29" s="23">
        <f>IF(G29&lt;&gt;"","3.","")</f>
      </c>
      <c r="B29" s="171" t="str">
        <f>IF(Y29&lt;&gt;"",Y29,"")</f>
        <v>Österreich</v>
      </c>
      <c r="C29" s="172"/>
      <c r="D29" s="24">
        <f>IF(G29&lt;&gt;"",Z29,"")</f>
      </c>
      <c r="E29" s="25" t="s">
        <v>1</v>
      </c>
      <c r="F29" s="26">
        <f>IF(G29&lt;&gt;"",AA29,"")</f>
      </c>
      <c r="G29" s="27">
        <f>IF(AC29&lt;&gt;"",AC29,"")</f>
      </c>
      <c r="H29" s="14"/>
      <c r="I29" s="46" t="s">
        <v>160</v>
      </c>
      <c r="J29" s="15" t="s">
        <v>9</v>
      </c>
      <c r="K29" s="48" t="s">
        <v>145</v>
      </c>
      <c r="L29" s="58"/>
      <c r="M29" s="60" t="s">
        <v>1</v>
      </c>
      <c r="N29" s="59"/>
      <c r="O29" s="16"/>
      <c r="P29" s="131">
        <f>SUM(L26,N27,N29)</f>
        <v>0</v>
      </c>
      <c r="Q29" s="131">
        <f>SUM(N26,L27,L29)</f>
        <v>0</v>
      </c>
      <c r="R29" s="131">
        <f>IF(L26&gt;N26,3,0)</f>
        <v>0</v>
      </c>
      <c r="S29" s="131">
        <f>IF(AND(L26=N26,N26&lt;&gt;""),1,0)</f>
        <v>0</v>
      </c>
      <c r="T29" s="131">
        <f>IF(N27&gt;L27,3,0)</f>
        <v>0</v>
      </c>
      <c r="U29" s="131">
        <f>IF(AND(N27=L27,N27&lt;&gt;""),1,0)</f>
        <v>0</v>
      </c>
      <c r="V29" s="131">
        <f>IF(N29&gt;L29,3,0)</f>
        <v>0</v>
      </c>
      <c r="W29" s="131">
        <f>IF(AND(N29=L29,N29&lt;&gt;""),1,0)</f>
        <v>0</v>
      </c>
      <c r="X29" s="131">
        <f>SUM(R29:W29)</f>
        <v>0</v>
      </c>
      <c r="Y29" s="132" t="s">
        <v>145</v>
      </c>
      <c r="Z29" s="133">
        <f>$P$29</f>
        <v>0</v>
      </c>
      <c r="AA29" s="133">
        <f>$Q$29</f>
        <v>0</v>
      </c>
      <c r="AB29" s="134">
        <f>Z29-AA29</f>
        <v>0</v>
      </c>
      <c r="AC29" s="108">
        <f>IF($L$25&lt;&gt;"",$X$29,"")</f>
      </c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63" s="41" customFormat="1" ht="24" customHeight="1">
      <c r="A30" s="23">
        <f>IF(G30&lt;&gt;"","4.","")</f>
      </c>
      <c r="B30" s="171" t="str">
        <f>IF(Y30&lt;&gt;"",Y30,"")</f>
        <v>Frankreich</v>
      </c>
      <c r="C30" s="172"/>
      <c r="D30" s="24">
        <f>IF(G30&lt;&gt;"",Z30,"")</f>
      </c>
      <c r="E30" s="25" t="s">
        <v>1</v>
      </c>
      <c r="F30" s="26">
        <f>IF(G30&lt;&gt;"",AA30,"")</f>
      </c>
      <c r="G30" s="27">
        <f>IF(AC30&lt;&gt;"",AC30,"")</f>
      </c>
      <c r="H30" s="14"/>
      <c r="I30" s="46" t="s">
        <v>76</v>
      </c>
      <c r="J30" s="15" t="s">
        <v>9</v>
      </c>
      <c r="K30" s="48" t="s">
        <v>137</v>
      </c>
      <c r="L30" s="58"/>
      <c r="M30" s="60" t="s">
        <v>1</v>
      </c>
      <c r="N30" s="59"/>
      <c r="O30" s="16"/>
      <c r="P30" s="131">
        <f>SUM(N26,N28,L30)</f>
        <v>0</v>
      </c>
      <c r="Q30" s="131">
        <f>SUM(L26,L28,N30)</f>
        <v>0</v>
      </c>
      <c r="R30" s="131">
        <f>IF(N26&gt;L26,3,0)</f>
        <v>0</v>
      </c>
      <c r="S30" s="131">
        <f>IF(AND(N26=L26,N26&lt;&gt;""),1,0)</f>
        <v>0</v>
      </c>
      <c r="T30" s="131">
        <f>IF(N28&gt;L28,3,0)</f>
        <v>0</v>
      </c>
      <c r="U30" s="131">
        <f>IF(AND(N28=L28,N28&lt;&gt;""),1,0)</f>
        <v>0</v>
      </c>
      <c r="V30" s="131">
        <f>IF(L30&gt;N30,3,0)</f>
        <v>0</v>
      </c>
      <c r="W30" s="131">
        <f>IF(AND(L30=N30,N30&lt;&gt;""),1,0)</f>
        <v>0</v>
      </c>
      <c r="X30" s="131">
        <f>SUM(R30:W30)</f>
        <v>0</v>
      </c>
      <c r="Y30" s="132" t="s">
        <v>76</v>
      </c>
      <c r="Z30" s="133">
        <f>$P$30</f>
        <v>0</v>
      </c>
      <c r="AA30" s="133">
        <f>$Q$30</f>
        <v>0</v>
      </c>
      <c r="AB30" s="134">
        <f>Z30-AA30</f>
        <v>0</v>
      </c>
      <c r="AC30" s="108">
        <f>IF($L$25&lt;&gt;"",$X$30,"")</f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1:29" ht="24" customHeight="1">
      <c r="A31" s="168" t="str">
        <f>IF(A27="","Die Tabellen müßen nicht unbedingt ausgefüllt werden !","")</f>
        <v>Die Tabellen müßen nicht unbedingt ausgefüllt werden !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Y31" s="100"/>
      <c r="Z31" s="117"/>
      <c r="AA31" s="117"/>
      <c r="AB31" s="118"/>
      <c r="AC31" s="117"/>
    </row>
    <row r="32" spans="1:63" s="41" customFormat="1" ht="24" customHeight="1">
      <c r="A32" s="199"/>
      <c r="B32" s="199"/>
      <c r="C32" s="199"/>
      <c r="D32" s="197" t="s">
        <v>7</v>
      </c>
      <c r="E32" s="197"/>
      <c r="F32" s="197"/>
      <c r="G32" s="197"/>
      <c r="H32" s="14"/>
      <c r="I32" s="46" t="s">
        <v>175</v>
      </c>
      <c r="J32" s="15" t="s">
        <v>9</v>
      </c>
      <c r="K32" s="48" t="s">
        <v>176</v>
      </c>
      <c r="L32" s="58"/>
      <c r="M32" s="60" t="s">
        <v>1</v>
      </c>
      <c r="N32" s="59"/>
      <c r="O32" s="16"/>
      <c r="P32" s="131"/>
      <c r="Q32" s="131"/>
      <c r="R32" s="131"/>
      <c r="S32" s="131"/>
      <c r="T32" s="131"/>
      <c r="U32" s="131"/>
      <c r="V32" s="131"/>
      <c r="W32" s="131"/>
      <c r="X32" s="131"/>
      <c r="Y32" s="132"/>
      <c r="Z32" s="92"/>
      <c r="AA32" s="92"/>
      <c r="AB32" s="93"/>
      <c r="AC32" s="112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</row>
    <row r="33" spans="1:63" s="42" customFormat="1" ht="24" customHeight="1">
      <c r="A33" s="20" t="s">
        <v>2</v>
      </c>
      <c r="B33" s="195" t="s">
        <v>10</v>
      </c>
      <c r="C33" s="195"/>
      <c r="D33" s="170" t="s">
        <v>11</v>
      </c>
      <c r="E33" s="170"/>
      <c r="F33" s="170"/>
      <c r="G33" s="20" t="s">
        <v>0</v>
      </c>
      <c r="H33" s="21"/>
      <c r="I33" s="46" t="s">
        <v>143</v>
      </c>
      <c r="J33" s="15" t="s">
        <v>9</v>
      </c>
      <c r="K33" s="48" t="s">
        <v>135</v>
      </c>
      <c r="L33" s="58"/>
      <c r="M33" s="60" t="s">
        <v>1</v>
      </c>
      <c r="N33" s="59"/>
      <c r="O33" s="22"/>
      <c r="P33" s="131"/>
      <c r="Q33" s="131"/>
      <c r="R33" s="131"/>
      <c r="S33" s="131"/>
      <c r="T33" s="131"/>
      <c r="U33" s="131"/>
      <c r="V33" s="131"/>
      <c r="W33" s="131"/>
      <c r="X33" s="131"/>
      <c r="Y33" s="132"/>
      <c r="Z33" s="95"/>
      <c r="AA33" s="95"/>
      <c r="AB33" s="96"/>
      <c r="AC33" s="11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</row>
    <row r="34" spans="1:63" s="41" customFormat="1" ht="24" customHeight="1">
      <c r="A34" s="23">
        <f>IF(G34&lt;&gt;"","1.","")</f>
      </c>
      <c r="B34" s="171" t="str">
        <f>IF(Y34&lt;&gt;"",Y34,"")</f>
        <v>Belgien</v>
      </c>
      <c r="C34" s="172"/>
      <c r="D34" s="24">
        <f>IF(G34&lt;&gt;"",Z34,"")</f>
      </c>
      <c r="E34" s="25" t="s">
        <v>1</v>
      </c>
      <c r="F34" s="26">
        <f>IF(G34&lt;&gt;"",AA34,"")</f>
      </c>
      <c r="G34" s="27">
        <f>IF(AC34&lt;&gt;"",AC34,"")</f>
      </c>
      <c r="H34" s="14"/>
      <c r="I34" s="46" t="s">
        <v>135</v>
      </c>
      <c r="J34" s="15" t="s">
        <v>9</v>
      </c>
      <c r="K34" s="48" t="s">
        <v>176</v>
      </c>
      <c r="L34" s="58"/>
      <c r="M34" s="60" t="s">
        <v>1</v>
      </c>
      <c r="N34" s="59"/>
      <c r="O34" s="16"/>
      <c r="P34" s="131">
        <f>SUM(L33,L35,N37)</f>
        <v>0</v>
      </c>
      <c r="Q34" s="131">
        <f>SUM(N33,N35,L37)</f>
        <v>0</v>
      </c>
      <c r="R34" s="131">
        <f>IF(L33&gt;N33,3,0)</f>
        <v>0</v>
      </c>
      <c r="S34" s="131">
        <f>IF(AND(L33=N33,N33&lt;&gt;""),1,0)</f>
        <v>0</v>
      </c>
      <c r="T34" s="131">
        <f>IF(L35&gt;N35,3,0)</f>
        <v>0</v>
      </c>
      <c r="U34" s="131">
        <f>IF(AND(L35=N35,N35&lt;&gt;""),1,0)</f>
        <v>0</v>
      </c>
      <c r="V34" s="131">
        <f>IF(N37&gt;L37,3,0)</f>
        <v>0</v>
      </c>
      <c r="W34" s="131">
        <f>IF(AND(N37=L37,N37&lt;&gt;""),1,0)</f>
        <v>0</v>
      </c>
      <c r="X34" s="131">
        <f>SUM(R34:W34)</f>
        <v>0</v>
      </c>
      <c r="Y34" s="132" t="s">
        <v>143</v>
      </c>
      <c r="Z34" s="133">
        <f>$P$34</f>
        <v>0</v>
      </c>
      <c r="AA34" s="133">
        <f>$Q$34</f>
        <v>0</v>
      </c>
      <c r="AB34" s="134">
        <f>Z34-AA34</f>
        <v>0</v>
      </c>
      <c r="AC34" s="108">
        <f>IF($L$32&lt;&gt;"",$X$34,"")</f>
      </c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</row>
    <row r="35" spans="1:63" s="41" customFormat="1" ht="24" customHeight="1">
      <c r="A35" s="23">
        <f>IF(G35&lt;&gt;"","2.","")</f>
      </c>
      <c r="B35" s="171" t="str">
        <f>IF(Y35&lt;&gt;"",Y35,"")</f>
        <v>Slowakei</v>
      </c>
      <c r="C35" s="172"/>
      <c r="D35" s="24">
        <f>IF(G35&lt;&gt;"",Z35,"")</f>
      </c>
      <c r="E35" s="25" t="s">
        <v>1</v>
      </c>
      <c r="F35" s="26">
        <f>IF(G35&lt;&gt;"",AA35,"")</f>
      </c>
      <c r="G35" s="27">
        <f>IF(AC35&lt;&gt;"",AC35,"")</f>
      </c>
      <c r="H35" s="14"/>
      <c r="I35" s="46" t="s">
        <v>143</v>
      </c>
      <c r="J35" s="15" t="s">
        <v>9</v>
      </c>
      <c r="K35" s="48" t="s">
        <v>175</v>
      </c>
      <c r="L35" s="58"/>
      <c r="M35" s="60" t="s">
        <v>1</v>
      </c>
      <c r="N35" s="59"/>
      <c r="O35" s="16"/>
      <c r="P35" s="131">
        <f>SUM(N33,L34,L36)</f>
        <v>0</v>
      </c>
      <c r="Q35" s="131">
        <f>SUM(L33,N34,N36)</f>
        <v>0</v>
      </c>
      <c r="R35" s="131">
        <f>IF(N33&gt;L33,3,0)</f>
        <v>0</v>
      </c>
      <c r="S35" s="131">
        <f>IF(AND(N33=L33,N33&lt;&gt;""),1,0)</f>
        <v>0</v>
      </c>
      <c r="T35" s="131">
        <f>IF(L34&gt;N34,3,0)</f>
        <v>0</v>
      </c>
      <c r="U35" s="131">
        <f>IF(AND(L34=N34,N34&lt;&gt;""),1,0)</f>
        <v>0</v>
      </c>
      <c r="V35" s="131">
        <f>IF(L36&gt;N36,3,0)</f>
        <v>0</v>
      </c>
      <c r="W35" s="131">
        <f>IF(AND(L36=N36,N36&lt;&gt;""),1,0)</f>
        <v>0</v>
      </c>
      <c r="X35" s="131">
        <f>SUM(R35:W35)</f>
        <v>0</v>
      </c>
      <c r="Y35" s="132" t="s">
        <v>135</v>
      </c>
      <c r="Z35" s="133">
        <f>$P$35</f>
        <v>0</v>
      </c>
      <c r="AA35" s="133">
        <f>$Q$35</f>
        <v>0</v>
      </c>
      <c r="AB35" s="134">
        <f>Z35-AA35</f>
        <v>0</v>
      </c>
      <c r="AC35" s="108">
        <f>IF($L$32&lt;&gt;"",$X$35,"")</f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</row>
    <row r="36" spans="1:63" s="41" customFormat="1" ht="24" customHeight="1">
      <c r="A36" s="23">
        <f>IF(G36&lt;&gt;"","3.","")</f>
      </c>
      <c r="B36" s="171" t="str">
        <f>IF(Y36&lt;&gt;"",Y36,"")</f>
        <v>Rumänien</v>
      </c>
      <c r="C36" s="172"/>
      <c r="D36" s="24">
        <f>IF(G36&lt;&gt;"",Z36,"")</f>
      </c>
      <c r="E36" s="25" t="s">
        <v>1</v>
      </c>
      <c r="F36" s="26">
        <f>IF(G36&lt;&gt;"",AA36,"")</f>
      </c>
      <c r="G36" s="27">
        <f>IF(AC36&lt;&gt;"",AC36,"")</f>
      </c>
      <c r="H36" s="14"/>
      <c r="I36" s="46" t="s">
        <v>135</v>
      </c>
      <c r="J36" s="15" t="s">
        <v>9</v>
      </c>
      <c r="K36" s="48" t="s">
        <v>175</v>
      </c>
      <c r="L36" s="58"/>
      <c r="M36" s="60" t="s">
        <v>1</v>
      </c>
      <c r="N36" s="59"/>
      <c r="O36" s="16"/>
      <c r="P36" s="131">
        <f>SUM(L32,N35,N36)</f>
        <v>0</v>
      </c>
      <c r="Q36" s="131">
        <f>SUM(N32,L35,L36)</f>
        <v>0</v>
      </c>
      <c r="R36" s="131">
        <f>IF(L32&gt;N32,3,0)</f>
        <v>0</v>
      </c>
      <c r="S36" s="131">
        <f>IF(AND(L32=N32,N32&lt;&gt;""),1,0)</f>
        <v>0</v>
      </c>
      <c r="T36" s="131">
        <f>IF(N35&gt;L35,3,0)</f>
        <v>0</v>
      </c>
      <c r="U36" s="131">
        <f>IF(AND(N35=L35,N35&lt;&gt;""),1,0)</f>
        <v>0</v>
      </c>
      <c r="V36" s="131">
        <f>IF(N36&gt;L36,3,0)</f>
        <v>0</v>
      </c>
      <c r="W36" s="131">
        <f>IF(AND(N36=L36,N36&lt;&gt;""),1,0)</f>
        <v>0</v>
      </c>
      <c r="X36" s="131">
        <f>SUM(R36:W36)</f>
        <v>0</v>
      </c>
      <c r="Y36" s="132" t="s">
        <v>175</v>
      </c>
      <c r="Z36" s="133">
        <f>$P$36</f>
        <v>0</v>
      </c>
      <c r="AA36" s="133">
        <f>$Q$36</f>
        <v>0</v>
      </c>
      <c r="AB36" s="134">
        <f>Z36-AA36</f>
        <v>0</v>
      </c>
      <c r="AC36" s="108">
        <f>IF($L$32&lt;&gt;"",$X$36,"")</f>
      </c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</row>
    <row r="37" spans="1:63" s="41" customFormat="1" ht="24" customHeight="1">
      <c r="A37" s="23">
        <f>IF(G37&lt;&gt;"","4.","")</f>
      </c>
      <c r="B37" s="171" t="str">
        <f>IF(Y37&lt;&gt;"",Y37,"")</f>
        <v>Ukraine</v>
      </c>
      <c r="C37" s="172"/>
      <c r="D37" s="24">
        <f>IF(G37&lt;&gt;"",Z37,"")</f>
      </c>
      <c r="E37" s="25" t="s">
        <v>1</v>
      </c>
      <c r="F37" s="26">
        <f>IF(G37&lt;&gt;"",AA37,"")</f>
      </c>
      <c r="G37" s="27">
        <f>IF(AC37&lt;&gt;"",AC37,"")</f>
      </c>
      <c r="H37" s="14"/>
      <c r="I37" s="46" t="s">
        <v>176</v>
      </c>
      <c r="J37" s="15" t="s">
        <v>9</v>
      </c>
      <c r="K37" s="48" t="s">
        <v>143</v>
      </c>
      <c r="L37" s="58"/>
      <c r="M37" s="60" t="s">
        <v>1</v>
      </c>
      <c r="N37" s="59"/>
      <c r="O37" s="16"/>
      <c r="P37" s="131">
        <f>SUM(N32,N34,L37)</f>
        <v>0</v>
      </c>
      <c r="Q37" s="131">
        <f>SUM(L32,L34,N37)</f>
        <v>0</v>
      </c>
      <c r="R37" s="131">
        <f>IF(N32&gt;L32,3,0)</f>
        <v>0</v>
      </c>
      <c r="S37" s="131">
        <f>IF(AND(N32=L32,N32&lt;&gt;""),1,0)</f>
        <v>0</v>
      </c>
      <c r="T37" s="131">
        <f>IF(N34&gt;L34,3,0)</f>
        <v>0</v>
      </c>
      <c r="U37" s="131">
        <f>IF(AND(N34=L34,N34&lt;&gt;""),1,0)</f>
        <v>0</v>
      </c>
      <c r="V37" s="131">
        <f>IF(L37&gt;N37,3,0)</f>
        <v>0</v>
      </c>
      <c r="W37" s="131">
        <f>IF(AND(L37=N37,N37&lt;&gt;""),1,0)</f>
        <v>0</v>
      </c>
      <c r="X37" s="131">
        <f>SUM(R37:W37)</f>
        <v>0</v>
      </c>
      <c r="Y37" s="132" t="s">
        <v>176</v>
      </c>
      <c r="Z37" s="133">
        <f>$P$37</f>
        <v>0</v>
      </c>
      <c r="AA37" s="133">
        <f>$Q$37</f>
        <v>0</v>
      </c>
      <c r="AB37" s="134">
        <f>Z37-AA37</f>
        <v>0</v>
      </c>
      <c r="AC37" s="108">
        <f>IF($L$32&lt;&gt;"",$X$37,"")</f>
      </c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</row>
    <row r="38" spans="1:63" s="41" customFormat="1" ht="24" customHeight="1">
      <c r="A38" s="168" t="str">
        <f>IF(A34="","Die Tabellen müßen nicht unbedingt ausgefüllt werden !","")</f>
        <v>Die Tabellen müßen nicht unbedingt ausgefüllt werden !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"/>
      <c r="P38" s="90"/>
      <c r="Q38" s="90"/>
      <c r="R38" s="90"/>
      <c r="S38" s="90"/>
      <c r="T38" s="90"/>
      <c r="U38" s="90"/>
      <c r="V38" s="90"/>
      <c r="W38" s="90"/>
      <c r="X38" s="90"/>
      <c r="Y38" s="132"/>
      <c r="Z38" s="92"/>
      <c r="AA38" s="92"/>
      <c r="AB38" s="93"/>
      <c r="AC38" s="108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</row>
    <row r="39" spans="1:63" s="13" customFormat="1" ht="24" customHeight="1">
      <c r="A39" s="169"/>
      <c r="B39" s="169"/>
      <c r="C39" s="169"/>
      <c r="D39" s="169"/>
      <c r="E39" s="169"/>
      <c r="F39" s="169"/>
      <c r="G39" s="169"/>
      <c r="H39" s="14"/>
      <c r="I39" s="50" t="s">
        <v>77</v>
      </c>
      <c r="J39" s="30"/>
      <c r="K39" s="50" t="s">
        <v>77</v>
      </c>
      <c r="L39" s="21"/>
      <c r="M39" s="14"/>
      <c r="N39" s="14"/>
      <c r="O39" s="17"/>
      <c r="P39" s="90"/>
      <c r="Q39" s="90"/>
      <c r="R39" s="90"/>
      <c r="S39" s="90"/>
      <c r="T39" s="90"/>
      <c r="U39" s="90"/>
      <c r="V39" s="90"/>
      <c r="W39" s="90"/>
      <c r="X39" s="90"/>
      <c r="Y39" s="91"/>
      <c r="Z39" s="92"/>
      <c r="AA39" s="92"/>
      <c r="AB39" s="93"/>
      <c r="AC39" s="112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</row>
    <row r="40" spans="1:63" s="41" customFormat="1" ht="24" customHeight="1">
      <c r="A40" s="199"/>
      <c r="B40" s="199"/>
      <c r="C40" s="199"/>
      <c r="D40" s="197" t="s">
        <v>8</v>
      </c>
      <c r="E40" s="197"/>
      <c r="F40" s="197"/>
      <c r="G40" s="197"/>
      <c r="H40" s="14"/>
      <c r="I40" s="46" t="s">
        <v>139</v>
      </c>
      <c r="J40" s="15" t="s">
        <v>9</v>
      </c>
      <c r="K40" s="48" t="s">
        <v>177</v>
      </c>
      <c r="L40" s="58"/>
      <c r="M40" s="60" t="s">
        <v>1</v>
      </c>
      <c r="N40" s="59"/>
      <c r="O40" s="16"/>
      <c r="P40" s="90"/>
      <c r="Q40" s="90"/>
      <c r="R40" s="90"/>
      <c r="S40" s="90"/>
      <c r="T40" s="90"/>
      <c r="U40" s="90"/>
      <c r="V40" s="90"/>
      <c r="W40" s="90"/>
      <c r="X40" s="90"/>
      <c r="Y40" s="92"/>
      <c r="Z40" s="92"/>
      <c r="AA40" s="92"/>
      <c r="AB40" s="93"/>
      <c r="AC40" s="112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</row>
    <row r="41" spans="1:63" s="42" customFormat="1" ht="24" customHeight="1">
      <c r="A41" s="20" t="s">
        <v>2</v>
      </c>
      <c r="B41" s="195" t="s">
        <v>10</v>
      </c>
      <c r="C41" s="195"/>
      <c r="D41" s="170" t="s">
        <v>11</v>
      </c>
      <c r="E41" s="170"/>
      <c r="F41" s="170"/>
      <c r="G41" s="20" t="s">
        <v>0</v>
      </c>
      <c r="H41" s="21"/>
      <c r="I41" s="46" t="s">
        <v>147</v>
      </c>
      <c r="J41" s="15" t="s">
        <v>9</v>
      </c>
      <c r="K41" s="48" t="s">
        <v>142</v>
      </c>
      <c r="L41" s="58"/>
      <c r="M41" s="60" t="s">
        <v>1</v>
      </c>
      <c r="N41" s="59"/>
      <c r="O41" s="22"/>
      <c r="P41" s="90"/>
      <c r="Q41" s="90"/>
      <c r="R41" s="90"/>
      <c r="S41" s="90"/>
      <c r="T41" s="90"/>
      <c r="U41" s="90"/>
      <c r="V41" s="90"/>
      <c r="W41" s="90"/>
      <c r="X41" s="90"/>
      <c r="Y41" s="91"/>
      <c r="Z41" s="95"/>
      <c r="AA41" s="95"/>
      <c r="AB41" s="96"/>
      <c r="AC41" s="11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63" s="41" customFormat="1" ht="24" customHeight="1">
      <c r="A42" s="23">
        <f>IF(G42&lt;&gt;"","1.","")</f>
      </c>
      <c r="B42" s="171" t="str">
        <f>IF(Y42&lt;&gt;"",Y42,"")</f>
        <v>Türkei</v>
      </c>
      <c r="C42" s="172"/>
      <c r="D42" s="24">
        <f>IF(G42&lt;&gt;"",Z42,"")</f>
      </c>
      <c r="E42" s="25" t="s">
        <v>1</v>
      </c>
      <c r="F42" s="26">
        <f>IF(G42&lt;&gt;"",AA42,"")</f>
      </c>
      <c r="G42" s="27">
        <f>IF(AC42&lt;&gt;"",AC42,"")</f>
      </c>
      <c r="H42" s="14"/>
      <c r="I42" s="46" t="s">
        <v>177</v>
      </c>
      <c r="J42" s="15" t="s">
        <v>9</v>
      </c>
      <c r="K42" s="48" t="s">
        <v>142</v>
      </c>
      <c r="L42" s="58"/>
      <c r="M42" s="60" t="s">
        <v>1</v>
      </c>
      <c r="N42" s="59"/>
      <c r="O42" s="16"/>
      <c r="P42" s="131">
        <f>SUM(L40,L43,N45)</f>
        <v>0</v>
      </c>
      <c r="Q42" s="131">
        <f>SUM(N40,N43,L45)</f>
        <v>0</v>
      </c>
      <c r="R42" s="131">
        <f>IF(L40&gt;N40,3,0)</f>
        <v>0</v>
      </c>
      <c r="S42" s="131">
        <f>IF(AND(L40=N40,N40&lt;&gt;""),1,0)</f>
        <v>0</v>
      </c>
      <c r="T42" s="131">
        <f>IF(L43&gt;N43,3,0)</f>
        <v>0</v>
      </c>
      <c r="U42" s="131">
        <f>IF(AND(L43=N43,N43&lt;&gt;""),1,0)</f>
        <v>0</v>
      </c>
      <c r="V42" s="131">
        <f>IF(N45&gt;L45,3,0)</f>
        <v>0</v>
      </c>
      <c r="W42" s="131">
        <f>IF(AND(N45=L45,N45&lt;&gt;""),1,0)</f>
        <v>0</v>
      </c>
      <c r="X42" s="131">
        <f>SUM(R42:W42)</f>
        <v>0</v>
      </c>
      <c r="Y42" s="132" t="s">
        <v>139</v>
      </c>
      <c r="Z42" s="133">
        <f>$P$42</f>
        <v>0</v>
      </c>
      <c r="AA42" s="133">
        <f>$Q$42</f>
        <v>0</v>
      </c>
      <c r="AB42" s="134">
        <f>Z42-AA42</f>
        <v>0</v>
      </c>
      <c r="AC42" s="108">
        <f>IF($L$40&lt;&gt;"",$X$42,"")</f>
      </c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</row>
    <row r="43" spans="1:63" s="41" customFormat="1" ht="24" customHeight="1">
      <c r="A43" s="23">
        <f>IF(G43&lt;&gt;"","2.","")</f>
      </c>
      <c r="B43" s="171" t="str">
        <f>IF(Y43&lt;&gt;"",Y43,"")</f>
        <v>Georgien</v>
      </c>
      <c r="C43" s="172"/>
      <c r="D43" s="24">
        <f>IF(G43&lt;&gt;"",Z43,"")</f>
      </c>
      <c r="E43" s="25" t="s">
        <v>1</v>
      </c>
      <c r="F43" s="26">
        <f>IF(G43&lt;&gt;"",AA43,"")</f>
      </c>
      <c r="G43" s="27">
        <f>IF(AC43&lt;&gt;"",AC43,"")</f>
      </c>
      <c r="H43" s="14"/>
      <c r="I43" s="46" t="s">
        <v>139</v>
      </c>
      <c r="J43" s="15" t="s">
        <v>9</v>
      </c>
      <c r="K43" s="48" t="s">
        <v>147</v>
      </c>
      <c r="L43" s="58"/>
      <c r="M43" s="60" t="s">
        <v>1</v>
      </c>
      <c r="N43" s="59"/>
      <c r="O43" s="16"/>
      <c r="P43" s="131">
        <f>SUM(N40,L42,L44)</f>
        <v>0</v>
      </c>
      <c r="Q43" s="131">
        <f>SUM(L40,N42,N44)</f>
        <v>0</v>
      </c>
      <c r="R43" s="131">
        <f>IF(N40&gt;L40,3,0)</f>
        <v>0</v>
      </c>
      <c r="S43" s="131">
        <f>IF(AND(N40=L40,N40&lt;&gt;""),1,0)</f>
        <v>0</v>
      </c>
      <c r="T43" s="131">
        <f>IF(L42&gt;N42,3,0)</f>
        <v>0</v>
      </c>
      <c r="U43" s="131">
        <f>IF(AND(L42=N42,N42&lt;&gt;""),1,0)</f>
        <v>0</v>
      </c>
      <c r="V43" s="131">
        <f>IF(L44&gt;N44,3,0)</f>
        <v>0</v>
      </c>
      <c r="W43" s="131">
        <f>IF(AND(L44=N44,N44&lt;&gt;""),1,0)</f>
        <v>0</v>
      </c>
      <c r="X43" s="131">
        <f>SUM(R43:W43)</f>
        <v>0</v>
      </c>
      <c r="Y43" s="132" t="s">
        <v>177</v>
      </c>
      <c r="Z43" s="133">
        <f>$P$43</f>
        <v>0</v>
      </c>
      <c r="AA43" s="133">
        <f>$Q$43</f>
        <v>0</v>
      </c>
      <c r="AB43" s="134">
        <f>Z43-AA43</f>
        <v>0</v>
      </c>
      <c r="AC43" s="108">
        <f>IF($L$40&lt;&gt;"",$X$43,"")</f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1:63" s="41" customFormat="1" ht="24" customHeight="1">
      <c r="A44" s="23">
        <f>IF(G44&lt;&gt;"","3.","")</f>
      </c>
      <c r="B44" s="171" t="str">
        <f>IF(Y44&lt;&gt;"",Y44,"")</f>
        <v>Portugal</v>
      </c>
      <c r="C44" s="172"/>
      <c r="D44" s="24">
        <f>IF(G44&lt;&gt;"",Z44,"")</f>
      </c>
      <c r="E44" s="25" t="s">
        <v>1</v>
      </c>
      <c r="F44" s="26">
        <f>IF(G44&lt;&gt;"",AA44,"")</f>
      </c>
      <c r="G44" s="27">
        <f>IF(AC44&lt;&gt;"",AC44,"")</f>
      </c>
      <c r="H44" s="14"/>
      <c r="I44" s="46" t="s">
        <v>177</v>
      </c>
      <c r="J44" s="15" t="s">
        <v>9</v>
      </c>
      <c r="K44" s="48" t="s">
        <v>147</v>
      </c>
      <c r="L44" s="58"/>
      <c r="M44" s="60" t="s">
        <v>1</v>
      </c>
      <c r="N44" s="59"/>
      <c r="O44" s="16"/>
      <c r="P44" s="131">
        <f>SUM(L41,N43,N44)</f>
        <v>0</v>
      </c>
      <c r="Q44" s="131">
        <f>SUM(N41,L43,L44)</f>
        <v>0</v>
      </c>
      <c r="R44" s="131">
        <f>IF(L41&gt;N41,3,0)</f>
        <v>0</v>
      </c>
      <c r="S44" s="131">
        <f>IF(AND(L41=N41,N41&lt;&gt;""),1,0)</f>
        <v>0</v>
      </c>
      <c r="T44" s="131">
        <f>IF(N43&gt;L43,3,0)</f>
        <v>0</v>
      </c>
      <c r="U44" s="131">
        <f>IF(AND(N43=L43,N43&lt;&gt;""),1,0)</f>
        <v>0</v>
      </c>
      <c r="V44" s="131">
        <f>IF(N44&gt;L44,3,0)</f>
        <v>0</v>
      </c>
      <c r="W44" s="131">
        <f>IF(AND(N44=L44,N44&lt;&gt;""),1,0)</f>
        <v>0</v>
      </c>
      <c r="X44" s="131">
        <f>SUM(R44:W44)</f>
        <v>0</v>
      </c>
      <c r="Y44" s="132" t="s">
        <v>147</v>
      </c>
      <c r="Z44" s="133">
        <f>$P$44</f>
        <v>0</v>
      </c>
      <c r="AA44" s="133">
        <f>$Q$44</f>
        <v>0</v>
      </c>
      <c r="AB44" s="134">
        <f>Z44-AA44</f>
        <v>0</v>
      </c>
      <c r="AC44" s="108">
        <f>IF($L$40&lt;&gt;"",$X$44,"")</f>
      </c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</row>
    <row r="45" spans="1:63" s="41" customFormat="1" ht="24" customHeight="1">
      <c r="A45" s="23">
        <f>IF(G45&lt;&gt;"","4.","")</f>
      </c>
      <c r="B45" s="171" t="str">
        <f>IF(Y45&lt;&gt;"",Y45,"")</f>
        <v>Tschechien</v>
      </c>
      <c r="C45" s="172"/>
      <c r="D45" s="24">
        <f>IF(G45&lt;&gt;"",Z45,"")</f>
      </c>
      <c r="E45" s="25" t="s">
        <v>1</v>
      </c>
      <c r="F45" s="26">
        <f>IF(G45&lt;&gt;"",AA45,"")</f>
      </c>
      <c r="G45" s="27">
        <f>IF(AC45&lt;&gt;"",AC45,"")</f>
      </c>
      <c r="H45" s="14"/>
      <c r="I45" s="46" t="s">
        <v>142</v>
      </c>
      <c r="J45" s="15" t="s">
        <v>9</v>
      </c>
      <c r="K45" s="48" t="s">
        <v>139</v>
      </c>
      <c r="L45" s="58"/>
      <c r="M45" s="60" t="s">
        <v>1</v>
      </c>
      <c r="N45" s="59"/>
      <c r="O45" s="16"/>
      <c r="P45" s="131">
        <f>SUM(N41,N42,L45)</f>
        <v>0</v>
      </c>
      <c r="Q45" s="131">
        <f>SUM(L41,L42,N45)</f>
        <v>0</v>
      </c>
      <c r="R45" s="131">
        <f>IF(N41&gt;L41,3,0)</f>
        <v>0</v>
      </c>
      <c r="S45" s="131">
        <f>IF(AND(N41=L41,N41&lt;&gt;""),1,0)</f>
        <v>0</v>
      </c>
      <c r="T45" s="131">
        <f>IF(N42&gt;L42,3,0)</f>
        <v>0</v>
      </c>
      <c r="U45" s="131">
        <f>IF(AND(N42=L42,N42&lt;&gt;""),1,0)</f>
        <v>0</v>
      </c>
      <c r="V45" s="131">
        <f>IF(L45&gt;N45,3,0)</f>
        <v>0</v>
      </c>
      <c r="W45" s="131">
        <f>IF(AND(L45=N45,N45&lt;&gt;""),1,0)</f>
        <v>0</v>
      </c>
      <c r="X45" s="131">
        <f>SUM(R45:W45)</f>
        <v>0</v>
      </c>
      <c r="Y45" s="132" t="s">
        <v>142</v>
      </c>
      <c r="Z45" s="133">
        <f>$P$45</f>
        <v>0</v>
      </c>
      <c r="AA45" s="133">
        <f>$Q$45</f>
        <v>0</v>
      </c>
      <c r="AB45" s="134">
        <f>Z45-AA45</f>
        <v>0</v>
      </c>
      <c r="AC45" s="108">
        <f>IF($L$40&lt;&gt;"",$X$45,"")</f>
      </c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</row>
    <row r="46" spans="1:29" ht="24" customHeight="1">
      <c r="A46" s="168" t="str">
        <f>IF(A42="","Die Tabellen müßen nicht unbedingt ausgefüllt werden !","")</f>
        <v>Die Tabellen müßen nicht unbedingt ausgefüllt werden !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P46" s="107"/>
      <c r="Q46" s="107"/>
      <c r="R46" s="107"/>
      <c r="S46" s="107"/>
      <c r="T46" s="107"/>
      <c r="U46" s="107"/>
      <c r="V46" s="107"/>
      <c r="W46" s="107"/>
      <c r="X46" s="107"/>
      <c r="Y46" s="132"/>
      <c r="Z46" s="109"/>
      <c r="AA46" s="109"/>
      <c r="AB46" s="110"/>
      <c r="AC46" s="108"/>
    </row>
    <row r="47" spans="1:63" s="13" customFormat="1" ht="7.5" customHeight="1">
      <c r="A47" s="69"/>
      <c r="B47" s="69"/>
      <c r="C47" s="69"/>
      <c r="D47" s="69"/>
      <c r="E47" s="69"/>
      <c r="F47" s="69"/>
      <c r="G47" s="69"/>
      <c r="H47" s="14"/>
      <c r="I47" s="50" t="s">
        <v>77</v>
      </c>
      <c r="J47" s="30"/>
      <c r="K47" s="50" t="s">
        <v>77</v>
      </c>
      <c r="L47" s="21"/>
      <c r="M47" s="14"/>
      <c r="N47" s="14"/>
      <c r="O47" s="17"/>
      <c r="P47" s="107"/>
      <c r="Q47" s="107"/>
      <c r="R47" s="107"/>
      <c r="S47" s="107"/>
      <c r="T47" s="107"/>
      <c r="U47" s="107"/>
      <c r="V47" s="107"/>
      <c r="W47" s="107"/>
      <c r="X47" s="107"/>
      <c r="Y47" s="112"/>
      <c r="Z47" s="112"/>
      <c r="AA47" s="112"/>
      <c r="AB47" s="113"/>
      <c r="AC47" s="112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3" s="41" customFormat="1" ht="7.5" customHeight="1">
      <c r="A48" s="70"/>
      <c r="B48" s="70"/>
      <c r="C48" s="70"/>
      <c r="D48" s="71"/>
      <c r="E48" s="71"/>
      <c r="F48" s="71"/>
      <c r="G48" s="71"/>
      <c r="H48" s="63"/>
      <c r="I48" s="64"/>
      <c r="J48" s="65"/>
      <c r="K48" s="64"/>
      <c r="L48" s="66"/>
      <c r="M48" s="67"/>
      <c r="N48" s="68"/>
      <c r="O48" s="16"/>
      <c r="P48" s="107"/>
      <c r="Q48" s="107"/>
      <c r="R48" s="107"/>
      <c r="S48" s="107"/>
      <c r="T48" s="107"/>
      <c r="U48" s="107"/>
      <c r="V48" s="107"/>
      <c r="W48" s="107"/>
      <c r="X48" s="107"/>
      <c r="Y48" s="111"/>
      <c r="Z48" s="112"/>
      <c r="AA48" s="112"/>
      <c r="AB48" s="113"/>
      <c r="AC48" s="112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</row>
    <row r="49" spans="1:63" s="42" customFormat="1" ht="7.5" customHeight="1">
      <c r="A49" s="67"/>
      <c r="B49" s="72"/>
      <c r="C49" s="72"/>
      <c r="D49" s="73"/>
      <c r="E49" s="73"/>
      <c r="F49" s="73"/>
      <c r="G49" s="67"/>
      <c r="H49" s="67"/>
      <c r="I49" s="64"/>
      <c r="J49" s="65"/>
      <c r="K49" s="64"/>
      <c r="L49" s="66"/>
      <c r="M49" s="67"/>
      <c r="N49" s="68"/>
      <c r="O49" s="22"/>
      <c r="P49" s="107"/>
      <c r="Q49" s="107"/>
      <c r="R49" s="107"/>
      <c r="S49" s="107"/>
      <c r="T49" s="107"/>
      <c r="U49" s="107"/>
      <c r="V49" s="107"/>
      <c r="W49" s="107"/>
      <c r="X49" s="107"/>
      <c r="Y49" s="114"/>
      <c r="Z49" s="115"/>
      <c r="AA49" s="115"/>
      <c r="AB49" s="116"/>
      <c r="AC49" s="115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4" s="41" customFormat="1" ht="13.5" customHeight="1">
      <c r="A50" s="154" t="s">
        <v>100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6"/>
      <c r="M50" s="67"/>
      <c r="N50" s="67"/>
      <c r="O50" s="75"/>
      <c r="P50" s="119"/>
      <c r="Q50" s="120"/>
      <c r="R50" s="120"/>
      <c r="S50" s="120"/>
      <c r="T50" s="120"/>
      <c r="U50" s="120"/>
      <c r="V50" s="120"/>
      <c r="W50" s="120"/>
      <c r="X50" s="120"/>
      <c r="Y50" s="120"/>
      <c r="Z50" s="121"/>
      <c r="AA50" s="122"/>
      <c r="AB50" s="122"/>
      <c r="AC50" s="123"/>
      <c r="AD50" s="7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s="42" customFormat="1" ht="13.5" customHeight="1">
      <c r="A51" s="77" t="s">
        <v>101</v>
      </c>
      <c r="B51" s="196" t="s">
        <v>10</v>
      </c>
      <c r="C51" s="196"/>
      <c r="D51" s="196" t="s">
        <v>11</v>
      </c>
      <c r="E51" s="196"/>
      <c r="F51" s="196"/>
      <c r="G51" s="150" t="s">
        <v>102</v>
      </c>
      <c r="H51" s="151"/>
      <c r="I51" s="77" t="s">
        <v>0</v>
      </c>
      <c r="J51" s="164" t="str">
        <f>A52&amp;$K$58&amp;A53&amp;$K$58&amp;A54&amp;$K$58&amp;A55</f>
        <v>   </v>
      </c>
      <c r="K51" s="165"/>
      <c r="L51" s="166"/>
      <c r="M51" s="67"/>
      <c r="N51" s="67"/>
      <c r="O51" s="75"/>
      <c r="P51" s="124"/>
      <c r="Q51" s="120"/>
      <c r="R51" s="120"/>
      <c r="S51" s="120"/>
      <c r="T51" s="120"/>
      <c r="U51" s="120"/>
      <c r="V51" s="120"/>
      <c r="W51" s="120"/>
      <c r="X51" s="120"/>
      <c r="Y51" s="120"/>
      <c r="Z51" s="125"/>
      <c r="AA51" s="126"/>
      <c r="AB51" s="126"/>
      <c r="AC51" s="127"/>
      <c r="AD51" s="78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1:64" s="41" customFormat="1" ht="13.5" customHeight="1">
      <c r="A52" s="79">
        <f>IF($N$45="","",$X$52)</f>
      </c>
      <c r="B52" s="152">
        <f>IF($N$45="","",$Y$52)</f>
      </c>
      <c r="C52" s="153">
        <f aca="true" t="shared" si="0" ref="C52:C57">IF($O$47="","",Z52)</f>
      </c>
      <c r="D52" s="80">
        <f>IF($N$45="","",$Z$52)</f>
      </c>
      <c r="E52" s="82" t="s">
        <v>1</v>
      </c>
      <c r="F52" s="81">
        <f>IF($N$45="","",$AA$52)</f>
      </c>
      <c r="G52" s="162">
        <f>IF($N$45="","",$AB$52)</f>
      </c>
      <c r="H52" s="163"/>
      <c r="I52" s="79">
        <f>IF($N$45="","",$AC$52)</f>
      </c>
      <c r="J52" s="154" t="s">
        <v>103</v>
      </c>
      <c r="K52" s="155"/>
      <c r="L52" s="156"/>
      <c r="M52" s="67"/>
      <c r="N52" s="67"/>
      <c r="O52" s="75"/>
      <c r="P52" s="119"/>
      <c r="Q52" s="120"/>
      <c r="R52" s="120"/>
      <c r="S52" s="120"/>
      <c r="T52" s="120"/>
      <c r="U52" s="120"/>
      <c r="V52" s="120"/>
      <c r="W52" s="120"/>
      <c r="X52" s="120" t="s">
        <v>104</v>
      </c>
      <c r="Y52" s="122" t="str">
        <f>$Y$5</f>
        <v>Ungarn</v>
      </c>
      <c r="Z52" s="128">
        <f>$Z$5</f>
        <v>0</v>
      </c>
      <c r="AA52" s="128">
        <f>$AA$5</f>
        <v>0</v>
      </c>
      <c r="AB52" s="129">
        <f>$AB$5</f>
        <v>0</v>
      </c>
      <c r="AC52" s="122">
        <f>$AC$5</f>
      </c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s="41" customFormat="1" ht="13.5" customHeight="1">
      <c r="A53" s="79">
        <f>IF($N$45="","",$X$53)</f>
      </c>
      <c r="B53" s="152">
        <f>IF($N$45="","",$Y$53)</f>
      </c>
      <c r="C53" s="153">
        <f t="shared" si="0"/>
      </c>
      <c r="D53" s="80">
        <f>IF($N$45="","",$Z$53)</f>
      </c>
      <c r="E53" s="82" t="s">
        <v>1</v>
      </c>
      <c r="F53" s="81">
        <f>IF($N$45="","",$AA$53)</f>
      </c>
      <c r="G53" s="162">
        <f>IF($N$45="","",$AB$53)</f>
      </c>
      <c r="H53" s="163"/>
      <c r="I53" s="79">
        <f>IF($N$45="","",$AC$53)</f>
      </c>
      <c r="J53" s="154" t="s">
        <v>105</v>
      </c>
      <c r="K53" s="155"/>
      <c r="L53" s="156"/>
      <c r="M53" s="67"/>
      <c r="N53" s="67"/>
      <c r="O53" s="75"/>
      <c r="P53" s="119"/>
      <c r="Q53" s="120"/>
      <c r="R53" s="120"/>
      <c r="S53" s="120"/>
      <c r="T53" s="120"/>
      <c r="U53" s="120"/>
      <c r="V53" s="120"/>
      <c r="W53" s="120"/>
      <c r="X53" s="120" t="s">
        <v>106</v>
      </c>
      <c r="Y53" s="122" t="str">
        <f>$Y$13</f>
        <v>Italien</v>
      </c>
      <c r="Z53" s="128">
        <f>$Z$13</f>
        <v>0</v>
      </c>
      <c r="AA53" s="128">
        <f>$AA$13</f>
        <v>0</v>
      </c>
      <c r="AB53" s="129">
        <f>$AB$13</f>
        <v>0</v>
      </c>
      <c r="AC53" s="122">
        <f>$AC$13</f>
      </c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s="41" customFormat="1" ht="13.5" customHeight="1">
      <c r="A54" s="79">
        <f>IF($N$45="","",$X$54)</f>
      </c>
      <c r="B54" s="152">
        <f>IF($N$45="","",$Y$54)</f>
      </c>
      <c r="C54" s="153">
        <f t="shared" si="0"/>
      </c>
      <c r="D54" s="80">
        <f>IF($N$45="","",$Z$54)</f>
      </c>
      <c r="E54" s="82" t="s">
        <v>1</v>
      </c>
      <c r="F54" s="81">
        <f>IF($N$45="","",$AA$54)</f>
      </c>
      <c r="G54" s="162">
        <f>IF($N$45="","",$AB$54)</f>
      </c>
      <c r="H54" s="163"/>
      <c r="I54" s="79">
        <f>IF($N$45="","",$AC$54)</f>
      </c>
      <c r="J54" s="154" t="s">
        <v>107</v>
      </c>
      <c r="K54" s="155"/>
      <c r="L54" s="156"/>
      <c r="M54" s="67"/>
      <c r="N54" s="67"/>
      <c r="O54" s="75"/>
      <c r="P54" s="119"/>
      <c r="Q54" s="120"/>
      <c r="R54" s="120"/>
      <c r="S54" s="120"/>
      <c r="T54" s="120"/>
      <c r="U54" s="120"/>
      <c r="V54" s="120"/>
      <c r="W54" s="120"/>
      <c r="X54" s="120" t="s">
        <v>108</v>
      </c>
      <c r="Y54" s="122" t="str">
        <f>$Y$21</f>
        <v>Serbien</v>
      </c>
      <c r="Z54" s="128">
        <f>$Z$21</f>
        <v>0</v>
      </c>
      <c r="AA54" s="128">
        <f>$AA$21</f>
        <v>0</v>
      </c>
      <c r="AB54" s="129">
        <f>$AB$21</f>
        <v>0</v>
      </c>
      <c r="AC54" s="122">
        <f>$AC$21</f>
      </c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s="41" customFormat="1" ht="13.5" customHeight="1">
      <c r="A55" s="79">
        <f>IF($N$45="","",$X$55)</f>
      </c>
      <c r="B55" s="152">
        <f>IF($N$45="","",$Y$55)</f>
      </c>
      <c r="C55" s="153">
        <f t="shared" si="0"/>
      </c>
      <c r="D55" s="80">
        <f>IF($N$45="","",$Z$55)</f>
      </c>
      <c r="E55" s="82" t="s">
        <v>1</v>
      </c>
      <c r="F55" s="81">
        <f>IF($N$45="","",$AA$55)</f>
      </c>
      <c r="G55" s="162">
        <f>IF($N$45="","",$AB$55)</f>
      </c>
      <c r="H55" s="163"/>
      <c r="I55" s="79">
        <f>IF($N$45="","",$AC$55)</f>
      </c>
      <c r="J55" s="154" t="s">
        <v>109</v>
      </c>
      <c r="K55" s="155"/>
      <c r="L55" s="156"/>
      <c r="M55" s="67"/>
      <c r="N55" s="67"/>
      <c r="O55" s="75"/>
      <c r="P55" s="119"/>
      <c r="Q55" s="120"/>
      <c r="R55" s="120"/>
      <c r="S55" s="120"/>
      <c r="T55" s="120"/>
      <c r="U55" s="120"/>
      <c r="V55" s="120"/>
      <c r="W55" s="120"/>
      <c r="X55" s="120" t="s">
        <v>110</v>
      </c>
      <c r="Y55" s="122" t="str">
        <f>$Y$29</f>
        <v>Österreich</v>
      </c>
      <c r="Z55" s="128">
        <f>$Z$29</f>
        <v>0</v>
      </c>
      <c r="AA55" s="128">
        <f>$AA$29</f>
        <v>0</v>
      </c>
      <c r="AB55" s="129">
        <f>$AB$29</f>
        <v>0</v>
      </c>
      <c r="AC55" s="122">
        <f>$AC$29</f>
      </c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s="13" customFormat="1" ht="13.5" customHeight="1">
      <c r="A56" s="79">
        <f>IF($N$45="","",$X$56)</f>
      </c>
      <c r="B56" s="152">
        <f>IF($N$45="","",$Y$56)</f>
      </c>
      <c r="C56" s="153">
        <f t="shared" si="0"/>
      </c>
      <c r="D56" s="80">
        <f>IF($N$45="","",$Z$56)</f>
      </c>
      <c r="E56" s="82" t="s">
        <v>1</v>
      </c>
      <c r="F56" s="81">
        <f>IF($N$45="","",$AA$56)</f>
      </c>
      <c r="G56" s="162">
        <f>IF($N$45="","",$AB$56)</f>
      </c>
      <c r="H56" s="163"/>
      <c r="I56" s="79">
        <f>IF($N$45="","",$AC$56)</f>
      </c>
      <c r="J56" s="159" t="s">
        <v>111</v>
      </c>
      <c r="K56" s="160"/>
      <c r="L56" s="161"/>
      <c r="M56" s="14"/>
      <c r="N56" s="14"/>
      <c r="O56" s="14"/>
      <c r="P56" s="120"/>
      <c r="Q56" s="120"/>
      <c r="R56" s="120"/>
      <c r="S56" s="120"/>
      <c r="T56" s="120"/>
      <c r="U56" s="120"/>
      <c r="V56" s="120"/>
      <c r="W56" s="120"/>
      <c r="X56" s="120" t="s">
        <v>112</v>
      </c>
      <c r="Y56" s="128" t="str">
        <f>$Y$36</f>
        <v>Rumänien</v>
      </c>
      <c r="Z56" s="128">
        <f>$Z$36</f>
        <v>0</v>
      </c>
      <c r="AA56" s="128">
        <f>$AA$36</f>
        <v>0</v>
      </c>
      <c r="AB56" s="129">
        <f>$AB$36</f>
        <v>0</v>
      </c>
      <c r="AC56" s="122">
        <f>$AC$36</f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  <row r="57" spans="1:64" ht="13.5" customHeight="1">
      <c r="A57" s="79">
        <f>IF($N$45="","",$X$57)</f>
      </c>
      <c r="B57" s="152">
        <f>IF($N$45="","",$Y$57)</f>
      </c>
      <c r="C57" s="153">
        <f t="shared" si="0"/>
      </c>
      <c r="D57" s="80">
        <f>IF($N$45="","",$Z$57)</f>
      </c>
      <c r="E57" s="82" t="s">
        <v>1</v>
      </c>
      <c r="F57" s="81">
        <f>IF($N$45="","",$AA$57)</f>
      </c>
      <c r="G57" s="162">
        <f>IF($N$45="","",$AB$57)</f>
      </c>
      <c r="H57" s="163"/>
      <c r="I57" s="79">
        <f>IF($N$45="","",$AC$57)</f>
      </c>
      <c r="J57" s="159" t="s">
        <v>113</v>
      </c>
      <c r="K57" s="160"/>
      <c r="L57" s="161"/>
      <c r="M57" s="83"/>
      <c r="N57" s="83"/>
      <c r="O57" s="84"/>
      <c r="P57" s="130"/>
      <c r="Q57" s="120"/>
      <c r="R57" s="120"/>
      <c r="S57" s="120"/>
      <c r="T57" s="120"/>
      <c r="U57" s="120"/>
      <c r="V57" s="120"/>
      <c r="W57" s="120"/>
      <c r="X57" s="120" t="s">
        <v>114</v>
      </c>
      <c r="Y57" s="128" t="str">
        <f>$Y$44</f>
        <v>Portugal</v>
      </c>
      <c r="Z57" s="128">
        <f>$Z$44</f>
        <v>0</v>
      </c>
      <c r="AA57" s="128">
        <f>$AA$44</f>
        <v>0</v>
      </c>
      <c r="AB57" s="129">
        <f>$AB$44</f>
        <v>0</v>
      </c>
      <c r="AC57" s="122">
        <f>$AC$44</f>
      </c>
      <c r="BL57" s="33"/>
    </row>
    <row r="58" spans="1:64" s="41" customFormat="1" ht="19.5" customHeight="1">
      <c r="A58" s="168"/>
      <c r="B58" s="168"/>
      <c r="C58" s="168"/>
      <c r="D58" s="168"/>
      <c r="E58" s="168"/>
      <c r="F58" s="168"/>
      <c r="G58" s="168"/>
      <c r="H58" s="14"/>
      <c r="I58" s="64"/>
      <c r="J58" s="65" t="s">
        <v>115</v>
      </c>
      <c r="K58" s="64" t="s">
        <v>115</v>
      </c>
      <c r="L58" s="85"/>
      <c r="M58" s="67"/>
      <c r="N58" s="67"/>
      <c r="O58" s="75"/>
      <c r="P58" s="103"/>
      <c r="Q58" s="86"/>
      <c r="R58" s="86"/>
      <c r="S58" s="86"/>
      <c r="T58" s="86"/>
      <c r="U58" s="86"/>
      <c r="V58" s="86"/>
      <c r="W58" s="86"/>
      <c r="X58" s="86"/>
      <c r="Y58" s="86"/>
      <c r="Z58" s="87"/>
      <c r="AA58" s="88"/>
      <c r="AB58" s="88"/>
      <c r="AC58" s="89"/>
      <c r="AD58" s="7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s="41" customFormat="1" ht="7.5" customHeight="1">
      <c r="A59" s="62"/>
      <c r="B59" s="62"/>
      <c r="C59" s="62"/>
      <c r="D59" s="62"/>
      <c r="E59" s="62"/>
      <c r="F59" s="62"/>
      <c r="G59" s="62"/>
      <c r="H59" s="14"/>
      <c r="I59" s="64"/>
      <c r="J59" s="65"/>
      <c r="K59" s="64"/>
      <c r="L59" s="85"/>
      <c r="M59" s="67"/>
      <c r="N59" s="67"/>
      <c r="O59" s="75"/>
      <c r="P59" s="104"/>
      <c r="Q59" s="90"/>
      <c r="R59" s="90"/>
      <c r="S59" s="90"/>
      <c r="T59" s="90"/>
      <c r="U59" s="90"/>
      <c r="V59" s="90"/>
      <c r="W59" s="90"/>
      <c r="X59" s="90"/>
      <c r="Y59" s="90"/>
      <c r="Z59" s="91"/>
      <c r="AA59" s="92"/>
      <c r="AB59" s="92"/>
      <c r="AC59" s="93"/>
      <c r="AD59" s="18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s="41" customFormat="1" ht="43.5" customHeight="1">
      <c r="A60" s="193" t="s">
        <v>116</v>
      </c>
      <c r="B60" s="194"/>
      <c r="C60" s="157" t="s">
        <v>117</v>
      </c>
      <c r="D60" s="167"/>
      <c r="E60" s="158"/>
      <c r="F60" s="157" t="s">
        <v>118</v>
      </c>
      <c r="G60" s="167"/>
      <c r="H60" s="158"/>
      <c r="I60" s="157" t="s">
        <v>162</v>
      </c>
      <c r="J60" s="158"/>
      <c r="K60" s="157" t="s">
        <v>163</v>
      </c>
      <c r="L60" s="158"/>
      <c r="M60" s="67"/>
      <c r="N60" s="67"/>
      <c r="O60" s="75"/>
      <c r="P60" s="104"/>
      <c r="Q60" s="90"/>
      <c r="R60" s="90"/>
      <c r="S60" s="90"/>
      <c r="T60" s="90"/>
      <c r="U60" s="90"/>
      <c r="V60" s="90"/>
      <c r="W60" s="90"/>
      <c r="X60" s="90"/>
      <c r="Y60" s="90"/>
      <c r="Z60" s="91"/>
      <c r="AA60" s="92"/>
      <c r="AB60" s="92"/>
      <c r="AC60" s="93"/>
      <c r="AD60" s="18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s="41" customFormat="1" ht="12" customHeight="1">
      <c r="A61" s="148" t="s">
        <v>119</v>
      </c>
      <c r="B61" s="149"/>
      <c r="C61" s="143" t="str">
        <f>$Y$5</f>
        <v>Ungarn</v>
      </c>
      <c r="D61" s="144"/>
      <c r="E61" s="145"/>
      <c r="F61" s="143" t="str">
        <f>$Y$29</f>
        <v>Österreich</v>
      </c>
      <c r="G61" s="144"/>
      <c r="H61" s="145"/>
      <c r="I61" s="146" t="str">
        <f>$Y$13</f>
        <v>Italien</v>
      </c>
      <c r="J61" s="147"/>
      <c r="K61" s="146" t="str">
        <f>$Y$21</f>
        <v>Serbien</v>
      </c>
      <c r="L61" s="147"/>
      <c r="M61" s="67"/>
      <c r="N61" s="67"/>
      <c r="O61" s="75"/>
      <c r="P61" s="104"/>
      <c r="Q61" s="90"/>
      <c r="R61" s="90"/>
      <c r="S61" s="90"/>
      <c r="T61" s="90"/>
      <c r="U61" s="90"/>
      <c r="V61" s="90"/>
      <c r="W61" s="90"/>
      <c r="X61" s="90"/>
      <c r="Y61" s="90"/>
      <c r="Z61" s="91"/>
      <c r="AA61" s="92"/>
      <c r="AB61" s="92"/>
      <c r="AC61" s="93"/>
      <c r="AD61" s="18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s="41" customFormat="1" ht="12" customHeight="1">
      <c r="A62" s="148" t="s">
        <v>120</v>
      </c>
      <c r="B62" s="149"/>
      <c r="C62" s="143" t="str">
        <f>$Y$5</f>
        <v>Ungarn</v>
      </c>
      <c r="D62" s="144"/>
      <c r="E62" s="145"/>
      <c r="F62" s="143" t="str">
        <f>$Y$36</f>
        <v>Rumänien</v>
      </c>
      <c r="G62" s="144"/>
      <c r="H62" s="145"/>
      <c r="I62" s="146" t="str">
        <f>$Y$13</f>
        <v>Italien</v>
      </c>
      <c r="J62" s="147"/>
      <c r="K62" s="146" t="str">
        <f>$Y$21</f>
        <v>Serbien</v>
      </c>
      <c r="L62" s="147"/>
      <c r="M62" s="67"/>
      <c r="N62" s="67"/>
      <c r="O62" s="75"/>
      <c r="P62" s="104"/>
      <c r="Q62" s="90"/>
      <c r="R62" s="90"/>
      <c r="S62" s="90"/>
      <c r="T62" s="90"/>
      <c r="U62" s="90"/>
      <c r="V62" s="90"/>
      <c r="W62" s="90"/>
      <c r="X62" s="90"/>
      <c r="Y62" s="90"/>
      <c r="Z62" s="91"/>
      <c r="AA62" s="92"/>
      <c r="AB62" s="92"/>
      <c r="AC62" s="93"/>
      <c r="AD62" s="18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s="41" customFormat="1" ht="12" customHeight="1">
      <c r="A63" s="148" t="s">
        <v>121</v>
      </c>
      <c r="B63" s="149"/>
      <c r="C63" s="143" t="str">
        <f>$Y$5</f>
        <v>Ungarn</v>
      </c>
      <c r="D63" s="144"/>
      <c r="E63" s="145"/>
      <c r="F63" s="143" t="str">
        <f>$Y$44</f>
        <v>Portugal</v>
      </c>
      <c r="G63" s="144"/>
      <c r="H63" s="145"/>
      <c r="I63" s="146" t="str">
        <f>$Y$13</f>
        <v>Italien</v>
      </c>
      <c r="J63" s="147"/>
      <c r="K63" s="146" t="str">
        <f>$Y$21</f>
        <v>Serbien</v>
      </c>
      <c r="L63" s="147"/>
      <c r="M63" s="67"/>
      <c r="N63" s="67"/>
      <c r="O63" s="75"/>
      <c r="P63" s="104"/>
      <c r="Q63" s="90"/>
      <c r="R63" s="90"/>
      <c r="S63" s="90"/>
      <c r="T63" s="90"/>
      <c r="U63" s="90"/>
      <c r="V63" s="90"/>
      <c r="W63" s="90"/>
      <c r="X63" s="90"/>
      <c r="Y63" s="90"/>
      <c r="Z63" s="91"/>
      <c r="AA63" s="92"/>
      <c r="AB63" s="92"/>
      <c r="AC63" s="93"/>
      <c r="AD63" s="18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s="41" customFormat="1" ht="12" customHeight="1">
      <c r="A64" s="148" t="s">
        <v>122</v>
      </c>
      <c r="B64" s="149"/>
      <c r="C64" s="143" t="str">
        <f>$Y$29</f>
        <v>Österreich</v>
      </c>
      <c r="D64" s="144"/>
      <c r="E64" s="145"/>
      <c r="F64" s="143" t="str">
        <f>$Y$36</f>
        <v>Rumänien</v>
      </c>
      <c r="G64" s="144"/>
      <c r="H64" s="145"/>
      <c r="I64" s="146" t="str">
        <f>$Y$5</f>
        <v>Ungarn</v>
      </c>
      <c r="J64" s="147"/>
      <c r="K64" s="146" t="str">
        <f>$Y$13</f>
        <v>Italien</v>
      </c>
      <c r="L64" s="147"/>
      <c r="M64" s="67"/>
      <c r="N64" s="67"/>
      <c r="O64" s="75"/>
      <c r="P64" s="104"/>
      <c r="Q64" s="90"/>
      <c r="R64" s="90"/>
      <c r="S64" s="90"/>
      <c r="T64" s="90"/>
      <c r="U64" s="90"/>
      <c r="V64" s="90"/>
      <c r="W64" s="90"/>
      <c r="X64" s="90"/>
      <c r="Y64" s="90"/>
      <c r="Z64" s="91"/>
      <c r="AA64" s="92"/>
      <c r="AB64" s="92"/>
      <c r="AC64" s="93"/>
      <c r="AD64" s="18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s="41" customFormat="1" ht="12" customHeight="1">
      <c r="A65" s="148" t="s">
        <v>123</v>
      </c>
      <c r="B65" s="149"/>
      <c r="C65" s="143" t="str">
        <f>$Y$29</f>
        <v>Österreich</v>
      </c>
      <c r="D65" s="144"/>
      <c r="E65" s="145"/>
      <c r="F65" s="143" t="str">
        <f>$Y$44</f>
        <v>Portugal</v>
      </c>
      <c r="G65" s="144"/>
      <c r="H65" s="145"/>
      <c r="I65" s="146" t="str">
        <f>$Y$5</f>
        <v>Ungarn</v>
      </c>
      <c r="J65" s="147"/>
      <c r="K65" s="146" t="str">
        <f>$Y$13</f>
        <v>Italien</v>
      </c>
      <c r="L65" s="147"/>
      <c r="M65" s="67"/>
      <c r="N65" s="67"/>
      <c r="O65" s="75"/>
      <c r="P65" s="104"/>
      <c r="Q65" s="90"/>
      <c r="R65" s="90"/>
      <c r="S65" s="90"/>
      <c r="T65" s="90"/>
      <c r="U65" s="90"/>
      <c r="V65" s="90"/>
      <c r="W65" s="90"/>
      <c r="X65" s="90"/>
      <c r="Y65" s="90"/>
      <c r="Z65" s="91"/>
      <c r="AA65" s="92"/>
      <c r="AB65" s="92"/>
      <c r="AC65" s="93"/>
      <c r="AD65" s="18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s="41" customFormat="1" ht="12" customHeight="1">
      <c r="A66" s="148" t="s">
        <v>124</v>
      </c>
      <c r="B66" s="149"/>
      <c r="C66" s="143" t="str">
        <f>$Y$36</f>
        <v>Rumänien</v>
      </c>
      <c r="D66" s="144"/>
      <c r="E66" s="145"/>
      <c r="F66" s="143" t="str">
        <f>$Y$44</f>
        <v>Portugal</v>
      </c>
      <c r="G66" s="144"/>
      <c r="H66" s="145"/>
      <c r="I66" s="146" t="str">
        <f>$Y$13</f>
        <v>Italien</v>
      </c>
      <c r="J66" s="147"/>
      <c r="K66" s="146" t="str">
        <f>$Y$5</f>
        <v>Ungarn</v>
      </c>
      <c r="L66" s="147"/>
      <c r="M66" s="67"/>
      <c r="N66" s="67"/>
      <c r="O66" s="75"/>
      <c r="P66" s="104"/>
      <c r="Q66" s="90"/>
      <c r="R66" s="90"/>
      <c r="S66" s="90"/>
      <c r="T66" s="90"/>
      <c r="U66" s="90"/>
      <c r="V66" s="90"/>
      <c r="W66" s="90"/>
      <c r="X66" s="90"/>
      <c r="Y66" s="90"/>
      <c r="Z66" s="91"/>
      <c r="AA66" s="92"/>
      <c r="AB66" s="92"/>
      <c r="AC66" s="93"/>
      <c r="AD66" s="18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s="41" customFormat="1" ht="12" customHeight="1">
      <c r="A67" s="148" t="s">
        <v>125</v>
      </c>
      <c r="B67" s="149"/>
      <c r="C67" s="143" t="str">
        <f>$Y$36</f>
        <v>Rumänien</v>
      </c>
      <c r="D67" s="144"/>
      <c r="E67" s="145"/>
      <c r="F67" s="143" t="str">
        <f>$Y$29</f>
        <v>Österreich</v>
      </c>
      <c r="G67" s="144"/>
      <c r="H67" s="145"/>
      <c r="I67" s="146" t="str">
        <f>$Y$21</f>
        <v>Serbien</v>
      </c>
      <c r="J67" s="147"/>
      <c r="K67" s="146" t="str">
        <f>$Y$5</f>
        <v>Ungarn</v>
      </c>
      <c r="L67" s="147"/>
      <c r="M67" s="67"/>
      <c r="N67" s="67"/>
      <c r="O67" s="75"/>
      <c r="P67" s="104"/>
      <c r="Q67" s="90"/>
      <c r="R67" s="90"/>
      <c r="S67" s="90"/>
      <c r="T67" s="90"/>
      <c r="U67" s="90"/>
      <c r="V67" s="90"/>
      <c r="W67" s="90"/>
      <c r="X67" s="90"/>
      <c r="Y67" s="90"/>
      <c r="Z67" s="91"/>
      <c r="AA67" s="92"/>
      <c r="AB67" s="92"/>
      <c r="AC67" s="93"/>
      <c r="AD67" s="18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64" s="41" customFormat="1" ht="12" customHeight="1">
      <c r="A68" s="148" t="s">
        <v>126</v>
      </c>
      <c r="B68" s="149"/>
      <c r="C68" s="143" t="str">
        <f>$Y$44</f>
        <v>Portugal</v>
      </c>
      <c r="D68" s="144"/>
      <c r="E68" s="145"/>
      <c r="F68" s="143" t="str">
        <f>$Y$29</f>
        <v>Österreich</v>
      </c>
      <c r="G68" s="144"/>
      <c r="H68" s="145"/>
      <c r="I68" s="146" t="str">
        <f>$Y$21</f>
        <v>Serbien</v>
      </c>
      <c r="J68" s="147"/>
      <c r="K68" s="146" t="str">
        <f>$Y$5</f>
        <v>Ungarn</v>
      </c>
      <c r="L68" s="147"/>
      <c r="M68" s="67"/>
      <c r="N68" s="67"/>
      <c r="O68" s="75"/>
      <c r="P68" s="104"/>
      <c r="Q68" s="90"/>
      <c r="R68" s="90"/>
      <c r="S68" s="90"/>
      <c r="T68" s="90"/>
      <c r="U68" s="90"/>
      <c r="V68" s="90"/>
      <c r="W68" s="90"/>
      <c r="X68" s="90"/>
      <c r="Y68" s="90"/>
      <c r="Z68" s="91"/>
      <c r="AA68" s="92"/>
      <c r="AB68" s="92"/>
      <c r="AC68" s="93"/>
      <c r="AD68" s="18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s="41" customFormat="1" ht="12" customHeight="1">
      <c r="A69" s="148" t="s">
        <v>127</v>
      </c>
      <c r="B69" s="149"/>
      <c r="C69" s="143" t="str">
        <f>$Y$36</f>
        <v>Rumänien</v>
      </c>
      <c r="D69" s="144"/>
      <c r="E69" s="145"/>
      <c r="F69" s="143" t="str">
        <f>$Y$44</f>
        <v>Portugal</v>
      </c>
      <c r="G69" s="144"/>
      <c r="H69" s="145"/>
      <c r="I69" s="146" t="str">
        <f>$Y$21</f>
        <v>Serbien</v>
      </c>
      <c r="J69" s="147"/>
      <c r="K69" s="146" t="str">
        <f>$Y$5</f>
        <v>Ungarn</v>
      </c>
      <c r="L69" s="147"/>
      <c r="M69" s="67"/>
      <c r="N69" s="67"/>
      <c r="O69" s="75"/>
      <c r="P69" s="104"/>
      <c r="Q69" s="90"/>
      <c r="R69" s="90"/>
      <c r="S69" s="90"/>
      <c r="T69" s="90"/>
      <c r="U69" s="90"/>
      <c r="V69" s="90"/>
      <c r="W69" s="90"/>
      <c r="X69" s="90"/>
      <c r="Y69" s="90"/>
      <c r="Z69" s="91"/>
      <c r="AA69" s="92"/>
      <c r="AB69" s="92"/>
      <c r="AC69" s="93"/>
      <c r="AD69" s="18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64" s="42" customFormat="1" ht="12" customHeight="1">
      <c r="A70" s="148" t="s">
        <v>128</v>
      </c>
      <c r="B70" s="149"/>
      <c r="C70" s="143" t="str">
        <f>$Y$36</f>
        <v>Rumänien</v>
      </c>
      <c r="D70" s="144"/>
      <c r="E70" s="145"/>
      <c r="F70" s="143" t="str">
        <f>$Y$44</f>
        <v>Portugal</v>
      </c>
      <c r="G70" s="144"/>
      <c r="H70" s="145"/>
      <c r="I70" s="146" t="str">
        <f>$Y$29</f>
        <v>Österreich</v>
      </c>
      <c r="J70" s="147"/>
      <c r="K70" s="146" t="str">
        <f>$Y$5</f>
        <v>Ungarn</v>
      </c>
      <c r="L70" s="147"/>
      <c r="M70" s="67"/>
      <c r="N70" s="67"/>
      <c r="O70" s="75"/>
      <c r="P70" s="105"/>
      <c r="Q70" s="90"/>
      <c r="R70" s="90"/>
      <c r="S70" s="90"/>
      <c r="T70" s="90"/>
      <c r="U70" s="90"/>
      <c r="V70" s="90"/>
      <c r="W70" s="90"/>
      <c r="X70" s="90"/>
      <c r="Y70" s="90"/>
      <c r="Z70" s="94"/>
      <c r="AA70" s="95"/>
      <c r="AB70" s="95"/>
      <c r="AC70" s="96"/>
      <c r="AD70" s="28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</row>
    <row r="71" spans="1:64" s="41" customFormat="1" ht="12" customHeight="1">
      <c r="A71" s="148" t="s">
        <v>129</v>
      </c>
      <c r="B71" s="149"/>
      <c r="C71" s="143" t="str">
        <f>$Y$36</f>
        <v>Rumänien</v>
      </c>
      <c r="D71" s="144"/>
      <c r="E71" s="145"/>
      <c r="F71" s="143" t="str">
        <f>$Y$29</f>
        <v>Österreich</v>
      </c>
      <c r="G71" s="144"/>
      <c r="H71" s="145"/>
      <c r="I71" s="146" t="str">
        <f>$Y$13</f>
        <v>Italien</v>
      </c>
      <c r="J71" s="147"/>
      <c r="K71" s="146" t="str">
        <f>$Y$21</f>
        <v>Serbien</v>
      </c>
      <c r="L71" s="147"/>
      <c r="M71" s="67"/>
      <c r="N71" s="67"/>
      <c r="O71" s="75"/>
      <c r="P71" s="104"/>
      <c r="Q71" s="90"/>
      <c r="R71" s="90"/>
      <c r="S71" s="90"/>
      <c r="T71" s="90"/>
      <c r="U71" s="90"/>
      <c r="V71" s="90"/>
      <c r="W71" s="90"/>
      <c r="X71" s="90"/>
      <c r="Y71" s="90"/>
      <c r="Z71" s="97"/>
      <c r="AA71" s="98"/>
      <c r="AB71" s="98"/>
      <c r="AC71" s="99"/>
      <c r="AD71" s="55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64" s="41" customFormat="1" ht="12" customHeight="1">
      <c r="A72" s="148" t="s">
        <v>130</v>
      </c>
      <c r="B72" s="149"/>
      <c r="C72" s="143" t="str">
        <f>$Y$44</f>
        <v>Portugal</v>
      </c>
      <c r="D72" s="144"/>
      <c r="E72" s="145"/>
      <c r="F72" s="143" t="str">
        <f>$Y$29</f>
        <v>Österreich</v>
      </c>
      <c r="G72" s="144"/>
      <c r="H72" s="145"/>
      <c r="I72" s="146" t="str">
        <f>$Y$21</f>
        <v>Serbien</v>
      </c>
      <c r="J72" s="147"/>
      <c r="K72" s="146" t="str">
        <f>$Y$13</f>
        <v>Italien</v>
      </c>
      <c r="L72" s="147"/>
      <c r="M72" s="67"/>
      <c r="N72" s="67"/>
      <c r="O72" s="75"/>
      <c r="P72" s="104"/>
      <c r="Q72" s="90"/>
      <c r="R72" s="90"/>
      <c r="S72" s="90"/>
      <c r="T72" s="90"/>
      <c r="U72" s="90"/>
      <c r="V72" s="90"/>
      <c r="W72" s="90"/>
      <c r="X72" s="90"/>
      <c r="Y72" s="90"/>
      <c r="Z72" s="97"/>
      <c r="AA72" s="98"/>
      <c r="AB72" s="98"/>
      <c r="AC72" s="99"/>
      <c r="AD72" s="55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64" s="41" customFormat="1" ht="12" customHeight="1">
      <c r="A73" s="148" t="s">
        <v>131</v>
      </c>
      <c r="B73" s="149"/>
      <c r="C73" s="143" t="str">
        <f>$Y$44</f>
        <v>Portugal</v>
      </c>
      <c r="D73" s="144"/>
      <c r="E73" s="145"/>
      <c r="F73" s="143" t="str">
        <f>$Y$36</f>
        <v>Rumänien</v>
      </c>
      <c r="G73" s="144"/>
      <c r="H73" s="145"/>
      <c r="I73" s="146" t="str">
        <f>$Y$21</f>
        <v>Serbien</v>
      </c>
      <c r="J73" s="147"/>
      <c r="K73" s="146" t="str">
        <f>$Y$13</f>
        <v>Italien</v>
      </c>
      <c r="L73" s="147"/>
      <c r="M73" s="67"/>
      <c r="N73" s="67"/>
      <c r="O73" s="75"/>
      <c r="P73" s="104"/>
      <c r="Q73" s="90"/>
      <c r="R73" s="90"/>
      <c r="S73" s="90"/>
      <c r="T73" s="90"/>
      <c r="U73" s="90"/>
      <c r="V73" s="90"/>
      <c r="W73" s="90"/>
      <c r="X73" s="90"/>
      <c r="Y73" s="90"/>
      <c r="Z73" s="97"/>
      <c r="AA73" s="98"/>
      <c r="AB73" s="98"/>
      <c r="AC73" s="99"/>
      <c r="AD73" s="55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4" s="41" customFormat="1" ht="12" customHeight="1">
      <c r="A74" s="148" t="s">
        <v>132</v>
      </c>
      <c r="B74" s="149"/>
      <c r="C74" s="143" t="str">
        <f>$Y$44</f>
        <v>Portugal</v>
      </c>
      <c r="D74" s="144"/>
      <c r="E74" s="145"/>
      <c r="F74" s="143" t="str">
        <f>$Y$36</f>
        <v>Rumänien</v>
      </c>
      <c r="G74" s="144"/>
      <c r="H74" s="145"/>
      <c r="I74" s="146" t="str">
        <f>$Y$29</f>
        <v>Österreich</v>
      </c>
      <c r="J74" s="147"/>
      <c r="K74" s="146" t="str">
        <f>$Y$13</f>
        <v>Italien</v>
      </c>
      <c r="L74" s="147"/>
      <c r="M74" s="67"/>
      <c r="N74" s="67"/>
      <c r="O74" s="75"/>
      <c r="P74" s="104"/>
      <c r="Q74" s="90"/>
      <c r="R74" s="90"/>
      <c r="S74" s="90"/>
      <c r="T74" s="90"/>
      <c r="U74" s="90"/>
      <c r="V74" s="90"/>
      <c r="W74" s="90"/>
      <c r="X74" s="90"/>
      <c r="Y74" s="90"/>
      <c r="Z74" s="97"/>
      <c r="AA74" s="98"/>
      <c r="AB74" s="98"/>
      <c r="AC74" s="99"/>
      <c r="AD74" s="55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ht="12" customHeight="1">
      <c r="A75" s="148" t="s">
        <v>133</v>
      </c>
      <c r="B75" s="149"/>
      <c r="C75" s="143" t="str">
        <f>$Y$44</f>
        <v>Portugal</v>
      </c>
      <c r="D75" s="144"/>
      <c r="E75" s="145"/>
      <c r="F75" s="143" t="str">
        <f>$Y$36</f>
        <v>Rumänien</v>
      </c>
      <c r="G75" s="144"/>
      <c r="H75" s="145"/>
      <c r="I75" s="146" t="str">
        <f>$Y$29</f>
        <v>Österreich</v>
      </c>
      <c r="J75" s="147"/>
      <c r="K75" s="146" t="str">
        <f>$Y$21</f>
        <v>Serbien</v>
      </c>
      <c r="L75" s="147"/>
      <c r="M75" s="67"/>
      <c r="N75" s="67"/>
      <c r="O75" s="75"/>
      <c r="P75" s="106"/>
      <c r="Q75" s="90"/>
      <c r="R75" s="90"/>
      <c r="S75" s="90"/>
      <c r="T75" s="90"/>
      <c r="U75" s="90"/>
      <c r="V75" s="90"/>
      <c r="W75" s="90"/>
      <c r="X75" s="90"/>
      <c r="Y75" s="90"/>
      <c r="Z75" s="100"/>
      <c r="AA75" s="101"/>
      <c r="AB75" s="101"/>
      <c r="AC75" s="102"/>
      <c r="AD75" s="34"/>
      <c r="BL75" s="33"/>
    </row>
    <row r="76" spans="1:29" ht="24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57" t="s">
        <v>75</v>
      </c>
      <c r="P76" s="90"/>
      <c r="Q76" s="90"/>
      <c r="R76" s="90"/>
      <c r="S76" s="90"/>
      <c r="T76" s="90"/>
      <c r="U76" s="90"/>
      <c r="V76" s="90"/>
      <c r="W76" s="90"/>
      <c r="X76" s="90"/>
      <c r="Y76" s="100"/>
      <c r="Z76" s="101"/>
      <c r="AA76" s="101"/>
      <c r="AB76" s="102"/>
      <c r="AC76" s="101"/>
    </row>
    <row r="77" spans="1:29" ht="33" customHeight="1">
      <c r="A77" s="181" t="s">
        <v>12</v>
      </c>
      <c r="B77" s="182"/>
      <c r="C77" s="135" t="s">
        <v>88</v>
      </c>
      <c r="D77" s="136"/>
      <c r="E77" s="44" t="s">
        <v>9</v>
      </c>
      <c r="F77" s="136" t="s">
        <v>98</v>
      </c>
      <c r="G77" s="136"/>
      <c r="H77" s="137"/>
      <c r="I77" s="138"/>
      <c r="J77" s="60" t="s">
        <v>9</v>
      </c>
      <c r="K77" s="139"/>
      <c r="L77" s="58"/>
      <c r="M77" s="60" t="s">
        <v>1</v>
      </c>
      <c r="N77" s="59"/>
      <c r="P77" s="173"/>
      <c r="Q77" s="173"/>
      <c r="R77" s="173"/>
      <c r="S77" s="173"/>
      <c r="T77" s="173"/>
      <c r="U77" s="173"/>
      <c r="V77" s="173"/>
      <c r="W77" s="173"/>
      <c r="X77" s="90"/>
      <c r="Y77" s="100"/>
      <c r="Z77" s="101"/>
      <c r="AA77" s="101"/>
      <c r="AB77" s="102"/>
      <c r="AC77" s="101"/>
    </row>
    <row r="78" spans="1:29" ht="10.5" customHeight="1">
      <c r="A78" s="37"/>
      <c r="B78" s="52"/>
      <c r="C78" s="53"/>
      <c r="D78" s="45"/>
      <c r="E78" s="45"/>
      <c r="F78" s="45"/>
      <c r="G78" s="45"/>
      <c r="H78" s="45"/>
      <c r="I78" s="140"/>
      <c r="J78" s="142"/>
      <c r="K78" s="141" t="s">
        <v>77</v>
      </c>
      <c r="L78" s="33"/>
      <c r="M78" s="33"/>
      <c r="N78" s="33"/>
      <c r="P78" s="90"/>
      <c r="Q78" s="90"/>
      <c r="R78" s="90"/>
      <c r="S78" s="90"/>
      <c r="T78" s="90"/>
      <c r="U78" s="90"/>
      <c r="V78" s="90"/>
      <c r="W78" s="90"/>
      <c r="X78" s="90"/>
      <c r="Y78" s="100"/>
      <c r="Z78" s="101"/>
      <c r="AA78" s="101"/>
      <c r="AB78" s="102"/>
      <c r="AC78" s="101"/>
    </row>
    <row r="79" spans="1:29" ht="33" customHeight="1">
      <c r="A79" s="181" t="s">
        <v>13</v>
      </c>
      <c r="B79" s="182"/>
      <c r="C79" s="135" t="s">
        <v>92</v>
      </c>
      <c r="D79" s="136"/>
      <c r="E79" s="44" t="s">
        <v>9</v>
      </c>
      <c r="F79" s="136" t="s">
        <v>89</v>
      </c>
      <c r="G79" s="136"/>
      <c r="H79" s="137"/>
      <c r="I79" s="138"/>
      <c r="J79" s="60" t="s">
        <v>9</v>
      </c>
      <c r="K79" s="139">
        <f>IF($N$37="","",VLOOKUP($J$51,$A$61:$L$75,6))</f>
      </c>
      <c r="L79" s="58"/>
      <c r="M79" s="60" t="s">
        <v>1</v>
      </c>
      <c r="N79" s="59"/>
      <c r="P79" s="173"/>
      <c r="Q79" s="173"/>
      <c r="R79" s="173"/>
      <c r="S79" s="173"/>
      <c r="T79" s="173"/>
      <c r="U79" s="173"/>
      <c r="V79" s="173"/>
      <c r="W79" s="173"/>
      <c r="X79" s="90"/>
      <c r="Y79" s="100"/>
      <c r="Z79" s="101"/>
      <c r="AA79" s="101"/>
      <c r="AB79" s="102"/>
      <c r="AC79" s="101"/>
    </row>
    <row r="80" spans="1:29" ht="10.5" customHeight="1">
      <c r="A80" s="37"/>
      <c r="B80" s="52"/>
      <c r="C80" s="53"/>
      <c r="D80" s="45"/>
      <c r="E80" s="45"/>
      <c r="F80" s="45"/>
      <c r="G80" s="45"/>
      <c r="H80" s="45"/>
      <c r="I80" s="140" t="s">
        <v>77</v>
      </c>
      <c r="J80" s="142"/>
      <c r="K80" s="141" t="s">
        <v>77</v>
      </c>
      <c r="L80" s="33"/>
      <c r="M80" s="33"/>
      <c r="N80" s="33"/>
      <c r="P80" s="90"/>
      <c r="Q80" s="90"/>
      <c r="R80" s="90"/>
      <c r="S80" s="90"/>
      <c r="T80" s="90"/>
      <c r="U80" s="90"/>
      <c r="V80" s="90"/>
      <c r="W80" s="90"/>
      <c r="X80" s="90"/>
      <c r="Y80" s="100"/>
      <c r="Z80" s="101"/>
      <c r="AA80" s="101"/>
      <c r="AB80" s="102"/>
      <c r="AC80" s="101"/>
    </row>
    <row r="81" spans="1:29" ht="33" customHeight="1">
      <c r="A81" s="181" t="s">
        <v>14</v>
      </c>
      <c r="B81" s="182"/>
      <c r="C81" s="135" t="s">
        <v>93</v>
      </c>
      <c r="D81" s="136"/>
      <c r="E81" s="44" t="s">
        <v>9</v>
      </c>
      <c r="F81" s="136" t="s">
        <v>164</v>
      </c>
      <c r="G81" s="136"/>
      <c r="H81" s="137"/>
      <c r="I81" s="138"/>
      <c r="J81" s="60" t="s">
        <v>9</v>
      </c>
      <c r="K81" s="139">
        <f>IF($N$45="","",VLOOKUP($J$51,$A$61:$L$75,6))</f>
      </c>
      <c r="L81" s="58"/>
      <c r="M81" s="60" t="s">
        <v>1</v>
      </c>
      <c r="N81" s="59"/>
      <c r="P81" s="173"/>
      <c r="Q81" s="173"/>
      <c r="R81" s="173"/>
      <c r="S81" s="173"/>
      <c r="T81" s="173"/>
      <c r="U81" s="173"/>
      <c r="V81" s="173"/>
      <c r="W81" s="173"/>
      <c r="X81" s="90"/>
      <c r="Y81" s="100"/>
      <c r="Z81" s="101"/>
      <c r="AA81" s="101"/>
      <c r="AB81" s="102"/>
      <c r="AC81" s="101"/>
    </row>
    <row r="82" spans="1:29" ht="10.5" customHeight="1">
      <c r="A82" s="37"/>
      <c r="B82" s="52"/>
      <c r="C82" s="53"/>
      <c r="D82" s="45"/>
      <c r="E82" s="45"/>
      <c r="F82" s="45"/>
      <c r="G82" s="45"/>
      <c r="H82" s="45"/>
      <c r="I82" s="140" t="s">
        <v>77</v>
      </c>
      <c r="J82" s="142"/>
      <c r="K82" s="141" t="s">
        <v>77</v>
      </c>
      <c r="L82" s="33"/>
      <c r="M82" s="33"/>
      <c r="N82" s="33"/>
      <c r="P82" s="90"/>
      <c r="Q82" s="90"/>
      <c r="R82" s="90"/>
      <c r="S82" s="90"/>
      <c r="T82" s="90"/>
      <c r="U82" s="90"/>
      <c r="V82" s="90"/>
      <c r="W82" s="90"/>
      <c r="X82" s="90"/>
      <c r="Y82" s="100"/>
      <c r="Z82" s="101"/>
      <c r="AA82" s="101"/>
      <c r="AB82" s="102"/>
      <c r="AC82" s="101"/>
    </row>
    <row r="83" spans="1:29" ht="33" customHeight="1">
      <c r="A83" s="181" t="s">
        <v>15</v>
      </c>
      <c r="B83" s="182"/>
      <c r="C83" s="135" t="s">
        <v>90</v>
      </c>
      <c r="D83" s="136"/>
      <c r="E83" s="44" t="s">
        <v>9</v>
      </c>
      <c r="F83" s="136" t="s">
        <v>165</v>
      </c>
      <c r="G83" s="136"/>
      <c r="H83" s="137"/>
      <c r="I83" s="138"/>
      <c r="J83" s="60" t="s">
        <v>9</v>
      </c>
      <c r="K83" s="139">
        <f>IF($N$45="","",VLOOKUP($J$51,$A$61:$L$75,3))</f>
      </c>
      <c r="L83" s="58"/>
      <c r="M83" s="60" t="s">
        <v>1</v>
      </c>
      <c r="N83" s="59"/>
      <c r="P83" s="173"/>
      <c r="Q83" s="173"/>
      <c r="R83" s="173"/>
      <c r="S83" s="173"/>
      <c r="T83" s="173"/>
      <c r="U83" s="173"/>
      <c r="V83" s="173"/>
      <c r="W83" s="173"/>
      <c r="X83" s="90"/>
      <c r="Y83" s="100"/>
      <c r="Z83" s="101"/>
      <c r="AA83" s="101"/>
      <c r="AB83" s="102"/>
      <c r="AC83" s="101"/>
    </row>
    <row r="84" spans="3:29" ht="10.5" customHeight="1">
      <c r="C84" s="53"/>
      <c r="D84" s="45"/>
      <c r="E84" s="45"/>
      <c r="F84" s="45"/>
      <c r="G84" s="45"/>
      <c r="H84" s="45"/>
      <c r="I84" s="140" t="s">
        <v>77</v>
      </c>
      <c r="J84" s="142"/>
      <c r="K84" s="141" t="s">
        <v>77</v>
      </c>
      <c r="L84" s="33"/>
      <c r="M84" s="33"/>
      <c r="N84" s="33"/>
      <c r="P84" s="90"/>
      <c r="Q84" s="90"/>
      <c r="R84" s="90"/>
      <c r="S84" s="90"/>
      <c r="T84" s="90"/>
      <c r="U84" s="90"/>
      <c r="V84" s="90"/>
      <c r="W84" s="90"/>
      <c r="X84" s="90"/>
      <c r="Y84" s="100"/>
      <c r="Z84" s="101"/>
      <c r="AA84" s="101"/>
      <c r="AB84" s="102"/>
      <c r="AC84" s="101"/>
    </row>
    <row r="85" spans="1:29" ht="33" customHeight="1">
      <c r="A85" s="181" t="s">
        <v>16</v>
      </c>
      <c r="B85" s="182"/>
      <c r="C85" s="135" t="s">
        <v>97</v>
      </c>
      <c r="D85" s="136"/>
      <c r="E85" s="44" t="s">
        <v>9</v>
      </c>
      <c r="F85" s="136" t="s">
        <v>95</v>
      </c>
      <c r="G85" s="136"/>
      <c r="H85" s="137"/>
      <c r="I85" s="138"/>
      <c r="J85" s="60" t="s">
        <v>9</v>
      </c>
      <c r="K85" s="139">
        <f>IF($N$37="","",VLOOKUP($J$51,$A$61:$L$75,9))</f>
      </c>
      <c r="L85" s="58"/>
      <c r="M85" s="60" t="s">
        <v>1</v>
      </c>
      <c r="N85" s="59"/>
      <c r="P85" s="173"/>
      <c r="Q85" s="173"/>
      <c r="R85" s="173"/>
      <c r="S85" s="173"/>
      <c r="T85" s="173"/>
      <c r="U85" s="173"/>
      <c r="V85" s="173"/>
      <c r="W85" s="173"/>
      <c r="X85" s="90"/>
      <c r="Y85" s="100"/>
      <c r="Z85" s="101"/>
      <c r="AA85" s="101"/>
      <c r="AB85" s="102"/>
      <c r="AC85" s="101"/>
    </row>
    <row r="86" spans="1:29" ht="10.5" customHeight="1">
      <c r="A86" s="37"/>
      <c r="B86" s="52"/>
      <c r="C86" s="53"/>
      <c r="D86" s="45"/>
      <c r="E86" s="45"/>
      <c r="F86" s="45"/>
      <c r="G86" s="45"/>
      <c r="H86" s="45"/>
      <c r="I86" s="140" t="s">
        <v>77</v>
      </c>
      <c r="J86" s="142"/>
      <c r="K86" s="141" t="s">
        <v>77</v>
      </c>
      <c r="L86" s="33"/>
      <c r="M86" s="33"/>
      <c r="N86" s="33"/>
      <c r="P86" s="90"/>
      <c r="Q86" s="90"/>
      <c r="R86" s="90"/>
      <c r="S86" s="90"/>
      <c r="T86" s="90"/>
      <c r="U86" s="90"/>
      <c r="V86" s="90"/>
      <c r="W86" s="90"/>
      <c r="X86" s="90"/>
      <c r="Y86" s="100"/>
      <c r="Z86" s="101"/>
      <c r="AA86" s="101"/>
      <c r="AB86" s="102"/>
      <c r="AC86" s="101"/>
    </row>
    <row r="87" spans="1:29" ht="33" customHeight="1">
      <c r="A87" s="181" t="s">
        <v>17</v>
      </c>
      <c r="B87" s="182"/>
      <c r="C87" s="135" t="s">
        <v>94</v>
      </c>
      <c r="D87" s="136"/>
      <c r="E87" s="44" t="s">
        <v>9</v>
      </c>
      <c r="F87" s="136" t="s">
        <v>166</v>
      </c>
      <c r="G87" s="136"/>
      <c r="H87" s="137"/>
      <c r="I87" s="138"/>
      <c r="J87" s="60" t="s">
        <v>9</v>
      </c>
      <c r="K87" s="139">
        <f>IF($N$45="","",VLOOKUP($J$51,$A$61:$L$75,11))</f>
      </c>
      <c r="L87" s="58"/>
      <c r="M87" s="60" t="s">
        <v>1</v>
      </c>
      <c r="N87" s="59"/>
      <c r="P87" s="173"/>
      <c r="Q87" s="173"/>
      <c r="R87" s="173"/>
      <c r="S87" s="173"/>
      <c r="T87" s="173"/>
      <c r="U87" s="173"/>
      <c r="V87" s="173"/>
      <c r="W87" s="173"/>
      <c r="X87" s="90"/>
      <c r="Y87" s="100"/>
      <c r="Z87" s="101"/>
      <c r="AA87" s="101"/>
      <c r="AB87" s="102"/>
      <c r="AC87" s="101"/>
    </row>
    <row r="88" spans="1:29" ht="10.5" customHeight="1">
      <c r="A88" s="37"/>
      <c r="B88" s="52"/>
      <c r="C88" s="53"/>
      <c r="D88" s="45"/>
      <c r="E88" s="45"/>
      <c r="F88" s="45"/>
      <c r="G88" s="45"/>
      <c r="H88" s="45"/>
      <c r="I88" s="140" t="s">
        <v>77</v>
      </c>
      <c r="J88" s="142"/>
      <c r="K88" s="141" t="s">
        <v>77</v>
      </c>
      <c r="L88" s="33"/>
      <c r="M88" s="33"/>
      <c r="N88" s="33"/>
      <c r="P88" s="90"/>
      <c r="Q88" s="90"/>
      <c r="R88" s="90"/>
      <c r="S88" s="90"/>
      <c r="T88" s="90"/>
      <c r="U88" s="90"/>
      <c r="V88" s="90"/>
      <c r="W88" s="90"/>
      <c r="X88" s="90"/>
      <c r="Y88" s="100"/>
      <c r="Z88" s="101"/>
      <c r="AA88" s="101"/>
      <c r="AB88" s="102"/>
      <c r="AC88" s="101"/>
    </row>
    <row r="89" spans="1:29" ht="33" customHeight="1">
      <c r="A89" s="181" t="s">
        <v>18</v>
      </c>
      <c r="B89" s="182"/>
      <c r="C89" s="135" t="s">
        <v>96</v>
      </c>
      <c r="D89" s="136"/>
      <c r="E89" s="44" t="s">
        <v>9</v>
      </c>
      <c r="F89" s="136" t="s">
        <v>167</v>
      </c>
      <c r="G89" s="136"/>
      <c r="H89" s="137"/>
      <c r="I89" s="138"/>
      <c r="J89" s="60" t="s">
        <v>9</v>
      </c>
      <c r="K89" s="139"/>
      <c r="L89" s="58"/>
      <c r="M89" s="60" t="s">
        <v>1</v>
      </c>
      <c r="N89" s="59"/>
      <c r="P89" s="173"/>
      <c r="Q89" s="173"/>
      <c r="R89" s="173"/>
      <c r="S89" s="173"/>
      <c r="T89" s="173"/>
      <c r="U89" s="173"/>
      <c r="V89" s="173"/>
      <c r="W89" s="173"/>
      <c r="X89" s="90"/>
      <c r="Y89" s="100"/>
      <c r="Z89" s="101"/>
      <c r="AA89" s="101"/>
      <c r="AB89" s="102"/>
      <c r="AC89" s="101"/>
    </row>
    <row r="90" spans="1:29" ht="10.5" customHeight="1">
      <c r="A90" s="37"/>
      <c r="B90" s="52"/>
      <c r="C90" s="53"/>
      <c r="D90" s="45"/>
      <c r="E90" s="45"/>
      <c r="F90" s="45"/>
      <c r="G90" s="45"/>
      <c r="H90" s="45"/>
      <c r="I90" s="140" t="s">
        <v>77</v>
      </c>
      <c r="J90" s="142"/>
      <c r="K90" s="141" t="s">
        <v>77</v>
      </c>
      <c r="L90" s="33"/>
      <c r="M90" s="33"/>
      <c r="N90" s="33"/>
      <c r="P90" s="90"/>
      <c r="Q90" s="90"/>
      <c r="R90" s="90"/>
      <c r="S90" s="90"/>
      <c r="T90" s="90"/>
      <c r="U90" s="90"/>
      <c r="V90" s="90"/>
      <c r="W90" s="90"/>
      <c r="X90" s="90"/>
      <c r="Y90" s="100"/>
      <c r="Z90" s="101"/>
      <c r="AA90" s="101"/>
      <c r="AB90" s="102"/>
      <c r="AC90" s="101"/>
    </row>
    <row r="91" spans="1:29" ht="33" customHeight="1">
      <c r="A91" s="181" t="s">
        <v>19</v>
      </c>
      <c r="B91" s="182"/>
      <c r="C91" s="135" t="s">
        <v>91</v>
      </c>
      <c r="D91" s="136"/>
      <c r="E91" s="44" t="s">
        <v>9</v>
      </c>
      <c r="F91" s="136" t="s">
        <v>99</v>
      </c>
      <c r="G91" s="136"/>
      <c r="H91" s="137"/>
      <c r="I91" s="138"/>
      <c r="J91" s="60" t="s">
        <v>9</v>
      </c>
      <c r="K91" s="139">
        <f>IF($N$45="","",VLOOKUP($J$51,$A$61:$L$75,9))</f>
      </c>
      <c r="L91" s="58"/>
      <c r="M91" s="60" t="s">
        <v>1</v>
      </c>
      <c r="N91" s="59"/>
      <c r="P91" s="173"/>
      <c r="Q91" s="173"/>
      <c r="R91" s="173"/>
      <c r="S91" s="173"/>
      <c r="T91" s="173"/>
      <c r="U91" s="173"/>
      <c r="V91" s="173"/>
      <c r="W91" s="173"/>
      <c r="X91" s="90"/>
      <c r="Y91" s="100"/>
      <c r="Z91" s="101"/>
      <c r="AA91" s="101"/>
      <c r="AB91" s="102"/>
      <c r="AC91" s="101"/>
    </row>
    <row r="92" spans="3:29" ht="10.5" customHeight="1">
      <c r="C92" s="53"/>
      <c r="D92" s="38"/>
      <c r="E92" s="38"/>
      <c r="F92" s="38"/>
      <c r="G92" s="38"/>
      <c r="H92" s="38"/>
      <c r="I92" s="140" t="s">
        <v>77</v>
      </c>
      <c r="J92" s="142"/>
      <c r="K92" s="141" t="s">
        <v>77</v>
      </c>
      <c r="L92" s="33"/>
      <c r="M92" s="33"/>
      <c r="N92" s="33"/>
      <c r="P92" s="90"/>
      <c r="Q92" s="90"/>
      <c r="R92" s="90"/>
      <c r="S92" s="90"/>
      <c r="T92" s="90"/>
      <c r="U92" s="90"/>
      <c r="V92" s="90"/>
      <c r="W92" s="90"/>
      <c r="X92" s="90"/>
      <c r="Y92" s="100"/>
      <c r="Z92" s="101"/>
      <c r="AA92" s="101"/>
      <c r="AB92" s="102"/>
      <c r="AC92" s="101"/>
    </row>
    <row r="93" spans="3:29" ht="10.5" customHeight="1">
      <c r="C93" s="53"/>
      <c r="D93" s="38"/>
      <c r="E93" s="38"/>
      <c r="F93" s="38"/>
      <c r="G93" s="38"/>
      <c r="H93" s="38"/>
      <c r="I93" s="140" t="s">
        <v>77</v>
      </c>
      <c r="J93" s="142"/>
      <c r="K93" s="141" t="s">
        <v>77</v>
      </c>
      <c r="L93" s="33"/>
      <c r="M93" s="33"/>
      <c r="N93" s="33"/>
      <c r="P93" s="90"/>
      <c r="Q93" s="90"/>
      <c r="R93" s="90"/>
      <c r="S93" s="90"/>
      <c r="T93" s="90"/>
      <c r="U93" s="90"/>
      <c r="V93" s="90"/>
      <c r="W93" s="90"/>
      <c r="X93" s="90"/>
      <c r="Y93" s="100"/>
      <c r="Z93" s="101"/>
      <c r="AA93" s="101"/>
      <c r="AB93" s="102"/>
      <c r="AC93" s="101"/>
    </row>
    <row r="94" spans="1:29" ht="33.75" customHeight="1">
      <c r="A94" s="181" t="s">
        <v>20</v>
      </c>
      <c r="B94" s="182"/>
      <c r="C94" s="183" t="s">
        <v>65</v>
      </c>
      <c r="D94" s="184"/>
      <c r="E94" s="36" t="s">
        <v>9</v>
      </c>
      <c r="F94" s="184" t="s">
        <v>63</v>
      </c>
      <c r="G94" s="184"/>
      <c r="H94" s="185"/>
      <c r="I94" s="138">
        <f>IF($L$87&gt;$N$87,$I$87,IF($L$87&lt;$N$87,$K$87,""))</f>
      </c>
      <c r="J94" s="60" t="s">
        <v>9</v>
      </c>
      <c r="K94" s="139">
        <f>IF($L$85&gt;$N$85,$I$85,IF($L$85&lt;$N$85,$K$85,""))</f>
      </c>
      <c r="L94" s="58"/>
      <c r="M94" s="60" t="s">
        <v>1</v>
      </c>
      <c r="N94" s="59"/>
      <c r="P94" s="173"/>
      <c r="Q94" s="173"/>
      <c r="R94" s="173"/>
      <c r="S94" s="173"/>
      <c r="T94" s="173"/>
      <c r="U94" s="173"/>
      <c r="V94" s="173"/>
      <c r="W94" s="173"/>
      <c r="X94" s="90"/>
      <c r="Y94" s="92"/>
      <c r="Z94" s="101"/>
      <c r="AA94" s="101"/>
      <c r="AB94" s="102"/>
      <c r="AC94" s="101"/>
    </row>
    <row r="95" spans="1:29" ht="10.5" customHeight="1">
      <c r="A95" s="37"/>
      <c r="B95" s="52"/>
      <c r="C95" s="53"/>
      <c r="D95" s="38"/>
      <c r="E95" s="38"/>
      <c r="F95" s="38"/>
      <c r="G95" s="38"/>
      <c r="H95" s="38"/>
      <c r="I95" s="140" t="s">
        <v>77</v>
      </c>
      <c r="J95" s="142"/>
      <c r="K95" s="141" t="s">
        <v>77</v>
      </c>
      <c r="P95" s="90"/>
      <c r="Q95" s="90"/>
      <c r="R95" s="90"/>
      <c r="S95" s="90"/>
      <c r="T95" s="90"/>
      <c r="U95" s="90"/>
      <c r="V95" s="90"/>
      <c r="W95" s="90"/>
      <c r="X95" s="90"/>
      <c r="Y95" s="100"/>
      <c r="Z95" s="101"/>
      <c r="AA95" s="101"/>
      <c r="AB95" s="102"/>
      <c r="AC95" s="101"/>
    </row>
    <row r="96" spans="1:29" ht="33.75" customHeight="1">
      <c r="A96" s="181" t="s">
        <v>21</v>
      </c>
      <c r="B96" s="182"/>
      <c r="C96" s="183" t="s">
        <v>66</v>
      </c>
      <c r="D96" s="184"/>
      <c r="E96" s="36" t="s">
        <v>9</v>
      </c>
      <c r="F96" s="184" t="s">
        <v>67</v>
      </c>
      <c r="G96" s="184"/>
      <c r="H96" s="185"/>
      <c r="I96" s="138">
        <f>IF($L$83&gt;$N$83,$I$83,IF($L$83&lt;$N$83,$K$83,""))</f>
      </c>
      <c r="J96" s="60" t="s">
        <v>9</v>
      </c>
      <c r="K96" s="139">
        <f>IF($L$79&gt;$N$79,$I$79,IF($L$79&lt;$N$79,$K$79,""))</f>
      </c>
      <c r="L96" s="58"/>
      <c r="M96" s="60" t="s">
        <v>1</v>
      </c>
      <c r="N96" s="59"/>
      <c r="P96" s="173"/>
      <c r="Q96" s="173"/>
      <c r="R96" s="173"/>
      <c r="S96" s="173"/>
      <c r="T96" s="173"/>
      <c r="U96" s="173"/>
      <c r="V96" s="173"/>
      <c r="W96" s="173"/>
      <c r="X96" s="90"/>
      <c r="Y96" s="92"/>
      <c r="Z96" s="101"/>
      <c r="AA96" s="101"/>
      <c r="AB96" s="102"/>
      <c r="AC96" s="101"/>
    </row>
    <row r="97" spans="1:29" ht="10.5" customHeight="1">
      <c r="A97" s="37"/>
      <c r="B97" s="52"/>
      <c r="C97" s="53"/>
      <c r="D97" s="38"/>
      <c r="E97" s="38"/>
      <c r="F97" s="38"/>
      <c r="G97" s="38"/>
      <c r="H97" s="38"/>
      <c r="I97" s="140" t="s">
        <v>77</v>
      </c>
      <c r="J97" s="142"/>
      <c r="K97" s="141" t="s">
        <v>77</v>
      </c>
      <c r="P97" s="90"/>
      <c r="Q97" s="90"/>
      <c r="R97" s="90"/>
      <c r="S97" s="90"/>
      <c r="T97" s="90"/>
      <c r="U97" s="90"/>
      <c r="V97" s="90"/>
      <c r="W97" s="90"/>
      <c r="X97" s="90"/>
      <c r="Y97" s="100"/>
      <c r="Z97" s="101"/>
      <c r="AA97" s="101"/>
      <c r="AB97" s="102"/>
      <c r="AC97" s="101"/>
    </row>
    <row r="98" spans="1:29" ht="33.75" customHeight="1">
      <c r="A98" s="181" t="s">
        <v>22</v>
      </c>
      <c r="B98" s="182"/>
      <c r="C98" s="183" t="s">
        <v>64</v>
      </c>
      <c r="D98" s="184"/>
      <c r="E98" s="36" t="s">
        <v>9</v>
      </c>
      <c r="F98" s="184" t="s">
        <v>61</v>
      </c>
      <c r="G98" s="184"/>
      <c r="H98" s="185"/>
      <c r="I98" s="138">
        <f>IF($L$81&gt;$N$81,$I$81,IF($L$81&lt;$N$81,$K$81,""))</f>
      </c>
      <c r="J98" s="60" t="s">
        <v>9</v>
      </c>
      <c r="K98" s="139">
        <f>IF($L$77&gt;$N$77,$I$77,IF($L$77&lt;$N$77,$K$77,""))</f>
      </c>
      <c r="L98" s="58"/>
      <c r="M98" s="60" t="s">
        <v>1</v>
      </c>
      <c r="N98" s="59"/>
      <c r="P98" s="173"/>
      <c r="Q98" s="173"/>
      <c r="R98" s="173"/>
      <c r="S98" s="173"/>
      <c r="T98" s="173"/>
      <c r="U98" s="173"/>
      <c r="V98" s="173"/>
      <c r="W98" s="173"/>
      <c r="X98" s="90"/>
      <c r="Y98" s="92"/>
      <c r="Z98" s="101"/>
      <c r="AA98" s="101"/>
      <c r="AB98" s="102"/>
      <c r="AC98" s="101"/>
    </row>
    <row r="99" spans="1:29" ht="10.5" customHeight="1">
      <c r="A99" s="37"/>
      <c r="B99" s="52"/>
      <c r="C99" s="53"/>
      <c r="D99" s="38"/>
      <c r="E99" s="38"/>
      <c r="F99" s="38"/>
      <c r="G99" s="38"/>
      <c r="H99" s="38"/>
      <c r="I99" s="140" t="s">
        <v>77</v>
      </c>
      <c r="J99" s="142"/>
      <c r="K99" s="141" t="s">
        <v>77</v>
      </c>
      <c r="P99" s="90"/>
      <c r="Q99" s="90"/>
      <c r="R99" s="90"/>
      <c r="S99" s="90"/>
      <c r="T99" s="90"/>
      <c r="U99" s="90"/>
      <c r="V99" s="90"/>
      <c r="W99" s="90"/>
      <c r="X99" s="90"/>
      <c r="Y99" s="100"/>
      <c r="Z99" s="101"/>
      <c r="AA99" s="101"/>
      <c r="AB99" s="102"/>
      <c r="AC99" s="101"/>
    </row>
    <row r="100" spans="1:29" ht="33.75" customHeight="1">
      <c r="A100" s="181" t="s">
        <v>23</v>
      </c>
      <c r="B100" s="182"/>
      <c r="C100" s="183" t="s">
        <v>62</v>
      </c>
      <c r="D100" s="184"/>
      <c r="E100" s="36" t="s">
        <v>9</v>
      </c>
      <c r="F100" s="184" t="s">
        <v>68</v>
      </c>
      <c r="G100" s="184"/>
      <c r="H100" s="185"/>
      <c r="I100" s="138">
        <f>IF($L$91&gt;$N$91,$I$91,IF($L$91&lt;$N$91,$K$91,""))</f>
      </c>
      <c r="J100" s="60" t="s">
        <v>9</v>
      </c>
      <c r="K100" s="139">
        <f>IF($L$89&gt;$N$89,$I$89,IF($L$89&lt;$N$89,$K$89,""))</f>
      </c>
      <c r="L100" s="58"/>
      <c r="M100" s="60" t="s">
        <v>1</v>
      </c>
      <c r="N100" s="59"/>
      <c r="P100" s="173"/>
      <c r="Q100" s="173"/>
      <c r="R100" s="173"/>
      <c r="S100" s="173"/>
      <c r="T100" s="173"/>
      <c r="U100" s="173"/>
      <c r="V100" s="173"/>
      <c r="W100" s="173"/>
      <c r="X100" s="90"/>
      <c r="Y100" s="92"/>
      <c r="Z100" s="101"/>
      <c r="AA100" s="101"/>
      <c r="AB100" s="102"/>
      <c r="AC100" s="101"/>
    </row>
    <row r="101" spans="3:29" ht="10.5" customHeight="1">
      <c r="C101" s="53"/>
      <c r="D101" s="38"/>
      <c r="E101" s="38"/>
      <c r="F101" s="38"/>
      <c r="G101" s="38"/>
      <c r="H101" s="38"/>
      <c r="I101" s="140" t="s">
        <v>77</v>
      </c>
      <c r="J101" s="142"/>
      <c r="K101" s="141" t="s">
        <v>77</v>
      </c>
      <c r="P101" s="90"/>
      <c r="Q101" s="90"/>
      <c r="R101" s="90"/>
      <c r="S101" s="90"/>
      <c r="T101" s="90"/>
      <c r="U101" s="90"/>
      <c r="V101" s="90"/>
      <c r="W101" s="90"/>
      <c r="X101" s="90"/>
      <c r="Y101" s="100"/>
      <c r="Z101" s="101"/>
      <c r="AA101" s="101"/>
      <c r="AB101" s="102"/>
      <c r="AC101" s="101"/>
    </row>
    <row r="102" spans="3:29" ht="10.5" customHeight="1">
      <c r="C102" s="53"/>
      <c r="D102" s="38"/>
      <c r="E102" s="38"/>
      <c r="F102" s="38"/>
      <c r="G102" s="38"/>
      <c r="H102" s="38"/>
      <c r="I102" s="140" t="s">
        <v>77</v>
      </c>
      <c r="J102" s="142"/>
      <c r="K102" s="141" t="s">
        <v>77</v>
      </c>
      <c r="P102" s="90"/>
      <c r="Q102" s="90"/>
      <c r="R102" s="90"/>
      <c r="S102" s="90"/>
      <c r="T102" s="90"/>
      <c r="U102" s="90"/>
      <c r="V102" s="90"/>
      <c r="W102" s="90"/>
      <c r="X102" s="90"/>
      <c r="Y102" s="100"/>
      <c r="Z102" s="101"/>
      <c r="AA102" s="101"/>
      <c r="AB102" s="102"/>
      <c r="AC102" s="101"/>
    </row>
    <row r="103" spans="1:29" ht="33" customHeight="1">
      <c r="A103" s="191" t="s">
        <v>24</v>
      </c>
      <c r="B103" s="192"/>
      <c r="C103" s="183" t="s">
        <v>71</v>
      </c>
      <c r="D103" s="184"/>
      <c r="E103" s="36" t="s">
        <v>9</v>
      </c>
      <c r="F103" s="184" t="s">
        <v>69</v>
      </c>
      <c r="G103" s="184"/>
      <c r="H103" s="185"/>
      <c r="I103" s="138">
        <f>IF($L$96&gt;$N$96,$I$96,IF($L$96&lt;$N$96,$K$96,""))</f>
      </c>
      <c r="J103" s="60" t="s">
        <v>9</v>
      </c>
      <c r="K103" s="139">
        <f>IF($L$94&gt;$N$94,$I$94,IF($L$94&lt;$N$94,$K$94,""))</f>
      </c>
      <c r="L103" s="58"/>
      <c r="M103" s="60" t="s">
        <v>1</v>
      </c>
      <c r="N103" s="59"/>
      <c r="P103" s="173"/>
      <c r="Q103" s="173"/>
      <c r="R103" s="173"/>
      <c r="S103" s="173"/>
      <c r="T103" s="173"/>
      <c r="U103" s="173"/>
      <c r="V103" s="173"/>
      <c r="W103" s="173"/>
      <c r="X103" s="90"/>
      <c r="Y103" s="92"/>
      <c r="Z103" s="101"/>
      <c r="AA103" s="101"/>
      <c r="AB103" s="102"/>
      <c r="AC103" s="101"/>
    </row>
    <row r="104" spans="3:29" ht="10.5" customHeight="1">
      <c r="C104" s="53"/>
      <c r="D104" s="38"/>
      <c r="E104" s="38"/>
      <c r="F104" s="38"/>
      <c r="G104" s="38"/>
      <c r="H104" s="38"/>
      <c r="I104" s="140" t="s">
        <v>77</v>
      </c>
      <c r="J104" s="142"/>
      <c r="K104" s="141" t="s">
        <v>77</v>
      </c>
      <c r="P104" s="90"/>
      <c r="Q104" s="90"/>
      <c r="R104" s="90"/>
      <c r="S104" s="90"/>
      <c r="T104" s="90"/>
      <c r="U104" s="90"/>
      <c r="V104" s="90"/>
      <c r="W104" s="90"/>
      <c r="X104" s="90"/>
      <c r="Y104" s="100"/>
      <c r="Z104" s="101"/>
      <c r="AA104" s="101"/>
      <c r="AB104" s="102"/>
      <c r="AC104" s="101"/>
    </row>
    <row r="105" spans="1:29" ht="33" customHeight="1">
      <c r="A105" s="191" t="s">
        <v>25</v>
      </c>
      <c r="B105" s="192"/>
      <c r="C105" s="183" t="s">
        <v>70</v>
      </c>
      <c r="D105" s="184"/>
      <c r="E105" s="36" t="s">
        <v>9</v>
      </c>
      <c r="F105" s="184" t="s">
        <v>72</v>
      </c>
      <c r="G105" s="184"/>
      <c r="H105" s="185"/>
      <c r="I105" s="138">
        <f>IF($L$100&gt;$N$100,$I$100,IF($L$100&lt;$N$100,$K$100,""))</f>
      </c>
      <c r="J105" s="60" t="s">
        <v>9</v>
      </c>
      <c r="K105" s="139">
        <f>IF($L$98&gt;$N$98,$I$98,IF($L$98&lt;$N$98,$K$98,""))</f>
      </c>
      <c r="L105" s="58"/>
      <c r="M105" s="60" t="s">
        <v>1</v>
      </c>
      <c r="N105" s="59"/>
      <c r="P105" s="173"/>
      <c r="Q105" s="173"/>
      <c r="R105" s="173"/>
      <c r="S105" s="173"/>
      <c r="T105" s="173"/>
      <c r="U105" s="173"/>
      <c r="V105" s="173"/>
      <c r="W105" s="173"/>
      <c r="X105" s="90"/>
      <c r="Y105" s="92"/>
      <c r="Z105" s="101"/>
      <c r="AA105" s="101"/>
      <c r="AB105" s="102"/>
      <c r="AC105" s="101"/>
    </row>
    <row r="106" spans="3:29" ht="10.5" customHeight="1">
      <c r="C106" s="53"/>
      <c r="D106" s="38"/>
      <c r="E106" s="38"/>
      <c r="F106" s="38"/>
      <c r="G106" s="38"/>
      <c r="H106" s="38"/>
      <c r="I106" s="140" t="s">
        <v>77</v>
      </c>
      <c r="J106" s="142"/>
      <c r="K106" s="141" t="s">
        <v>77</v>
      </c>
      <c r="P106" s="90"/>
      <c r="Q106" s="90"/>
      <c r="R106" s="90"/>
      <c r="S106" s="90"/>
      <c r="T106" s="90"/>
      <c r="U106" s="90"/>
      <c r="V106" s="90"/>
      <c r="W106" s="90"/>
      <c r="X106" s="90"/>
      <c r="Y106" s="100"/>
      <c r="Z106" s="101"/>
      <c r="AA106" s="101"/>
      <c r="AB106" s="102"/>
      <c r="AC106" s="101"/>
    </row>
    <row r="107" spans="4:11" ht="10.5" customHeight="1">
      <c r="D107" s="29"/>
      <c r="F107" s="29"/>
      <c r="I107" s="140" t="s">
        <v>77</v>
      </c>
      <c r="J107" s="142"/>
      <c r="K107" s="141" t="s">
        <v>77</v>
      </c>
    </row>
    <row r="108" spans="1:25" ht="33.75" customHeight="1">
      <c r="A108" s="186" t="s">
        <v>26</v>
      </c>
      <c r="B108" s="187"/>
      <c r="C108" s="188" t="s">
        <v>73</v>
      </c>
      <c r="D108" s="189"/>
      <c r="E108" s="39" t="s">
        <v>9</v>
      </c>
      <c r="F108" s="189" t="s">
        <v>74</v>
      </c>
      <c r="G108" s="189"/>
      <c r="H108" s="190"/>
      <c r="I108" s="138">
        <f>IF($L$103&gt;$N$103,$I$103,IF($L$103&lt;$N$103,$K$103,""))</f>
      </c>
      <c r="J108" s="60" t="s">
        <v>9</v>
      </c>
      <c r="K108" s="139">
        <f>IF($L$105&gt;$N$105,$I$105,IF($L$105&lt;$N$105,$K$105,""))</f>
      </c>
      <c r="L108" s="58"/>
      <c r="M108" s="60" t="s">
        <v>1</v>
      </c>
      <c r="N108" s="59"/>
      <c r="P108" s="200"/>
      <c r="Q108" s="200"/>
      <c r="R108" s="200"/>
      <c r="S108" s="200"/>
      <c r="T108" s="200"/>
      <c r="U108" s="200"/>
      <c r="V108" s="200"/>
      <c r="W108" s="200"/>
      <c r="Y108" s="18"/>
    </row>
    <row r="109" ht="14.25">
      <c r="K109" s="51" t="s">
        <v>77</v>
      </c>
    </row>
    <row r="110" spans="1:14" ht="39.75" customHeight="1">
      <c r="A110" s="174" t="s">
        <v>78</v>
      </c>
      <c r="B110" s="175"/>
      <c r="C110" s="176"/>
      <c r="D110" s="177"/>
      <c r="E110" s="177"/>
      <c r="F110" s="177"/>
      <c r="G110" s="177"/>
      <c r="H110" s="178"/>
      <c r="I110" s="179" t="s">
        <v>171</v>
      </c>
      <c r="J110" s="180"/>
      <c r="K110" s="176">
        <f>IF($L$108&gt;$N$108,$I$108,IF($L$108&lt;$N$108,$K$108,""))</f>
      </c>
      <c r="L110" s="177"/>
      <c r="M110" s="177"/>
      <c r="N110" s="178"/>
    </row>
  </sheetData>
  <sheetProtection sheet="1"/>
  <mergeCells count="216">
    <mergeCell ref="D41:F41"/>
    <mergeCell ref="B42:C42"/>
    <mergeCell ref="A9:C9"/>
    <mergeCell ref="D9:G9"/>
    <mergeCell ref="A17:C17"/>
    <mergeCell ref="D17:G17"/>
    <mergeCell ref="A15:G15"/>
    <mergeCell ref="B14:C14"/>
    <mergeCell ref="A16:G16"/>
    <mergeCell ref="B35:C35"/>
    <mergeCell ref="F65:H65"/>
    <mergeCell ref="I65:J65"/>
    <mergeCell ref="P108:W108"/>
    <mergeCell ref="P94:W94"/>
    <mergeCell ref="P96:W96"/>
    <mergeCell ref="P98:W98"/>
    <mergeCell ref="P100:W100"/>
    <mergeCell ref="P103:W103"/>
    <mergeCell ref="P105:W105"/>
    <mergeCell ref="F105:H105"/>
    <mergeCell ref="B44:C44"/>
    <mergeCell ref="B45:C45"/>
    <mergeCell ref="A39:G39"/>
    <mergeCell ref="B41:C41"/>
    <mergeCell ref="K65:L65"/>
    <mergeCell ref="A64:B64"/>
    <mergeCell ref="C64:E64"/>
    <mergeCell ref="F64:H64"/>
    <mergeCell ref="I64:J64"/>
    <mergeCell ref="A65:B65"/>
    <mergeCell ref="A25:C25"/>
    <mergeCell ref="A32:C32"/>
    <mergeCell ref="D25:G25"/>
    <mergeCell ref="A31:G31"/>
    <mergeCell ref="A46:G46"/>
    <mergeCell ref="A40:C40"/>
    <mergeCell ref="D40:G40"/>
    <mergeCell ref="D32:G32"/>
    <mergeCell ref="A38:G38"/>
    <mergeCell ref="B43:C43"/>
    <mergeCell ref="D1:G1"/>
    <mergeCell ref="A7:G7"/>
    <mergeCell ref="B3:C3"/>
    <mergeCell ref="B10:C10"/>
    <mergeCell ref="A1:C1"/>
    <mergeCell ref="D10:F10"/>
    <mergeCell ref="B2:C2"/>
    <mergeCell ref="C60:E60"/>
    <mergeCell ref="D2:F2"/>
    <mergeCell ref="B4:C4"/>
    <mergeCell ref="B5:C5"/>
    <mergeCell ref="B6:C6"/>
    <mergeCell ref="B12:C12"/>
    <mergeCell ref="B13:C13"/>
    <mergeCell ref="B11:C11"/>
    <mergeCell ref="B33:C33"/>
    <mergeCell ref="D33:F33"/>
    <mergeCell ref="A58:G58"/>
    <mergeCell ref="A77:B77"/>
    <mergeCell ref="A83:B83"/>
    <mergeCell ref="B26:C26"/>
    <mergeCell ref="B37:C37"/>
    <mergeCell ref="B36:C36"/>
    <mergeCell ref="B29:C29"/>
    <mergeCell ref="C61:E61"/>
    <mergeCell ref="A63:B63"/>
    <mergeCell ref="A61:B61"/>
    <mergeCell ref="A24:G24"/>
    <mergeCell ref="B30:C30"/>
    <mergeCell ref="B34:C34"/>
    <mergeCell ref="A81:B81"/>
    <mergeCell ref="A79:B79"/>
    <mergeCell ref="B51:C51"/>
    <mergeCell ref="A62:B62"/>
    <mergeCell ref="C62:E62"/>
    <mergeCell ref="F66:H66"/>
    <mergeCell ref="D51:F51"/>
    <mergeCell ref="D18:F18"/>
    <mergeCell ref="B19:C19"/>
    <mergeCell ref="B20:C20"/>
    <mergeCell ref="B22:C22"/>
    <mergeCell ref="B18:C18"/>
    <mergeCell ref="A23:G23"/>
    <mergeCell ref="B21:C21"/>
    <mergeCell ref="H46:N46"/>
    <mergeCell ref="C63:E63"/>
    <mergeCell ref="B56:C56"/>
    <mergeCell ref="K60:L60"/>
    <mergeCell ref="J57:L57"/>
    <mergeCell ref="K61:L61"/>
    <mergeCell ref="B57:C57"/>
    <mergeCell ref="F61:H61"/>
    <mergeCell ref="A60:B60"/>
    <mergeCell ref="J52:L52"/>
    <mergeCell ref="A103:B103"/>
    <mergeCell ref="C103:D103"/>
    <mergeCell ref="F103:H103"/>
    <mergeCell ref="A85:B85"/>
    <mergeCell ref="A87:B87"/>
    <mergeCell ref="A89:B89"/>
    <mergeCell ref="C94:D94"/>
    <mergeCell ref="F96:H96"/>
    <mergeCell ref="A105:B105"/>
    <mergeCell ref="C105:D105"/>
    <mergeCell ref="A91:B91"/>
    <mergeCell ref="A98:B98"/>
    <mergeCell ref="C98:D98"/>
    <mergeCell ref="F98:H98"/>
    <mergeCell ref="A96:B96"/>
    <mergeCell ref="A94:B94"/>
    <mergeCell ref="C96:D96"/>
    <mergeCell ref="F94:H94"/>
    <mergeCell ref="A110:B110"/>
    <mergeCell ref="C110:H110"/>
    <mergeCell ref="I110:J110"/>
    <mergeCell ref="K110:N110"/>
    <mergeCell ref="A100:B100"/>
    <mergeCell ref="C100:D100"/>
    <mergeCell ref="F100:H100"/>
    <mergeCell ref="A108:B108"/>
    <mergeCell ref="C108:D108"/>
    <mergeCell ref="F108:H108"/>
    <mergeCell ref="H38:N38"/>
    <mergeCell ref="P85:W85"/>
    <mergeCell ref="P89:W89"/>
    <mergeCell ref="P91:W91"/>
    <mergeCell ref="P87:W87"/>
    <mergeCell ref="P77:W77"/>
    <mergeCell ref="P79:W79"/>
    <mergeCell ref="P81:W81"/>
    <mergeCell ref="P83:W83"/>
    <mergeCell ref="G57:H57"/>
    <mergeCell ref="H7:N7"/>
    <mergeCell ref="H15:N15"/>
    <mergeCell ref="H23:N23"/>
    <mergeCell ref="G56:H56"/>
    <mergeCell ref="A8:G8"/>
    <mergeCell ref="D26:F26"/>
    <mergeCell ref="B27:C27"/>
    <mergeCell ref="B28:C28"/>
    <mergeCell ref="H31:N31"/>
    <mergeCell ref="A50:L50"/>
    <mergeCell ref="J54:L54"/>
    <mergeCell ref="G55:H55"/>
    <mergeCell ref="J51:L51"/>
    <mergeCell ref="G52:H52"/>
    <mergeCell ref="F60:H60"/>
    <mergeCell ref="B55:C55"/>
    <mergeCell ref="B53:C53"/>
    <mergeCell ref="G53:H53"/>
    <mergeCell ref="B54:C54"/>
    <mergeCell ref="G54:H54"/>
    <mergeCell ref="G51:H51"/>
    <mergeCell ref="B52:C52"/>
    <mergeCell ref="K62:L62"/>
    <mergeCell ref="K63:L63"/>
    <mergeCell ref="K64:L64"/>
    <mergeCell ref="J53:L53"/>
    <mergeCell ref="I60:J60"/>
    <mergeCell ref="I61:J61"/>
    <mergeCell ref="J56:L56"/>
    <mergeCell ref="J55:L55"/>
    <mergeCell ref="A67:B67"/>
    <mergeCell ref="C67:E67"/>
    <mergeCell ref="A66:B66"/>
    <mergeCell ref="C66:E66"/>
    <mergeCell ref="I66:J66"/>
    <mergeCell ref="I62:J62"/>
    <mergeCell ref="I63:J63"/>
    <mergeCell ref="F63:H63"/>
    <mergeCell ref="F62:H62"/>
    <mergeCell ref="C65:E65"/>
    <mergeCell ref="A69:B69"/>
    <mergeCell ref="C69:E69"/>
    <mergeCell ref="F69:H69"/>
    <mergeCell ref="K66:L66"/>
    <mergeCell ref="K67:L67"/>
    <mergeCell ref="A68:B68"/>
    <mergeCell ref="C68:E68"/>
    <mergeCell ref="F68:H68"/>
    <mergeCell ref="I68:J68"/>
    <mergeCell ref="K68:L68"/>
    <mergeCell ref="K75:L75"/>
    <mergeCell ref="F71:H71"/>
    <mergeCell ref="I67:J67"/>
    <mergeCell ref="K69:L69"/>
    <mergeCell ref="K70:L70"/>
    <mergeCell ref="F67:H67"/>
    <mergeCell ref="K74:L74"/>
    <mergeCell ref="I75:J75"/>
    <mergeCell ref="I74:J74"/>
    <mergeCell ref="F70:H70"/>
    <mergeCell ref="I69:J69"/>
    <mergeCell ref="K71:L71"/>
    <mergeCell ref="A72:B72"/>
    <mergeCell ref="C72:E72"/>
    <mergeCell ref="A71:B71"/>
    <mergeCell ref="C71:E71"/>
    <mergeCell ref="I71:J71"/>
    <mergeCell ref="A70:B70"/>
    <mergeCell ref="C70:E70"/>
    <mergeCell ref="I70:J70"/>
    <mergeCell ref="A73:B73"/>
    <mergeCell ref="C73:E73"/>
    <mergeCell ref="C74:E74"/>
    <mergeCell ref="F74:H74"/>
    <mergeCell ref="A75:B75"/>
    <mergeCell ref="C75:E75"/>
    <mergeCell ref="F75:H75"/>
    <mergeCell ref="A74:B74"/>
    <mergeCell ref="F72:H72"/>
    <mergeCell ref="I72:J72"/>
    <mergeCell ref="K72:L72"/>
    <mergeCell ref="F73:H73"/>
    <mergeCell ref="I73:J73"/>
    <mergeCell ref="K73:L73"/>
  </mergeCells>
  <conditionalFormatting sqref="A52:I57">
    <cfRule type="expression" priority="1" dxfId="0" stopIfTrue="1">
      <formula>$K52="Rang 5"</formula>
    </cfRule>
    <cfRule type="expression" priority="2" dxfId="0" stopIfTrue="1">
      <formula>$K52="Rang 6"</formula>
    </cfRule>
  </conditionalFormatting>
  <printOptions horizontalCentered="1"/>
  <pageMargins left="0.3937007874015748" right="0.3937007874015748" top="0.7086614173228347" bottom="0.7086614173228347" header="0.7086614173228347" footer="0.7086614173228347"/>
  <pageSetup horizontalDpi="600" verticalDpi="600" orientation="portrait" paperSize="9" r:id="rId2"/>
  <ignoredErrors>
    <ignoredError sqref="F63:L75 C68:E75" formula="1"/>
    <ignoredError sqref="K79:K80 I108:N109 J105 J101:J103 I105 K105 J110:N110 K86:K90 K84 K82 K85 K81 K91 K83 I101:I102 K101:K102 K99 K97 I99 I97 J94:J100 K95 I95 I94 I96 K94 K96 I98 I100 K98 K100 I104 K104 J104 I103 K10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O48"/>
  <sheetViews>
    <sheetView zoomScalePageLayoutView="0" workbookViewId="0" topLeftCell="A1">
      <selection activeCell="A1" sqref="A1:N1"/>
    </sheetView>
  </sheetViews>
  <sheetFormatPr defaultColWidth="11.421875" defaultRowHeight="12.75"/>
  <cols>
    <col min="1" max="1" width="8.7109375" style="3" customWidth="1"/>
    <col min="2" max="2" width="10.7109375" style="3" customWidth="1"/>
    <col min="3" max="3" width="12.7109375" style="3" customWidth="1"/>
    <col min="4" max="4" width="3.28125" style="1" customWidth="1"/>
    <col min="5" max="5" width="1.7109375" style="3" customWidth="1"/>
    <col min="6" max="6" width="3.28125" style="6" customWidth="1"/>
    <col min="7" max="7" width="10.7109375" style="3" customWidth="1"/>
    <col min="8" max="8" width="1.7109375" style="3" customWidth="1"/>
    <col min="9" max="9" width="14.7109375" style="3" customWidth="1"/>
    <col min="10" max="10" width="2.421875" style="0" customWidth="1"/>
    <col min="11" max="11" width="14.7109375" style="4" customWidth="1"/>
    <col min="12" max="12" width="3.7109375" style="5" customWidth="1"/>
    <col min="13" max="13" width="2.28125" style="0" customWidth="1"/>
    <col min="14" max="14" width="3.7109375" style="6" customWidth="1"/>
  </cols>
  <sheetData>
    <row r="1" spans="1:14" s="7" customFormat="1" ht="36" customHeight="1" thickBot="1">
      <c r="A1" s="217" t="s">
        <v>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s="9" customFormat="1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3" s="8" customFormat="1" ht="19.5" customHeight="1">
      <c r="A3" s="207" t="s">
        <v>28</v>
      </c>
      <c r="B3" s="208"/>
      <c r="C3" s="209"/>
    </row>
    <row r="4" spans="1:14" s="8" customFormat="1" ht="19.5" customHeight="1" thickBot="1">
      <c r="A4" s="211" t="s">
        <v>148</v>
      </c>
      <c r="B4" s="212"/>
      <c r="C4" s="213"/>
      <c r="D4" s="214" t="s">
        <v>169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="8" customFormat="1" ht="19.5" customHeight="1" thickBot="1"/>
    <row r="6" spans="1:14" s="8" customFormat="1" ht="19.5" customHeight="1">
      <c r="A6" s="207" t="s">
        <v>29</v>
      </c>
      <c r="B6" s="208"/>
      <c r="C6" s="209"/>
      <c r="D6" s="214" t="s">
        <v>79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8" customFormat="1" ht="19.5" customHeight="1" thickBot="1">
      <c r="A7" s="211" t="s">
        <v>150</v>
      </c>
      <c r="B7" s="212"/>
      <c r="C7" s="213"/>
      <c r="D7" s="220" t="s">
        <v>151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="8" customFormat="1" ht="19.5" customHeight="1" thickBot="1"/>
    <row r="9" spans="1:3" s="8" customFormat="1" ht="19.5" customHeight="1">
      <c r="A9" s="207" t="s">
        <v>152</v>
      </c>
      <c r="B9" s="208"/>
      <c r="C9" s="209"/>
    </row>
    <row r="10" spans="1:14" s="8" customFormat="1" ht="19.5" customHeight="1" thickBot="1">
      <c r="A10" s="211"/>
      <c r="B10" s="212"/>
      <c r="C10" s="213"/>
      <c r="D10" s="214" t="s">
        <v>168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="8" customFormat="1" ht="19.5" customHeight="1" thickBot="1"/>
    <row r="12" spans="1:3" s="8" customFormat="1" ht="19.5" customHeight="1">
      <c r="A12" s="207" t="s">
        <v>30</v>
      </c>
      <c r="B12" s="208"/>
      <c r="C12" s="209"/>
    </row>
    <row r="13" spans="1:14" s="8" customFormat="1" ht="19.5" customHeight="1" thickBot="1">
      <c r="A13" s="211" t="s">
        <v>153</v>
      </c>
      <c r="B13" s="212"/>
      <c r="C13" s="213"/>
      <c r="D13" s="216">
        <v>45455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4" s="9" customFormat="1" ht="19.5" customHeight="1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8" customFormat="1" ht="19.5" customHeight="1">
      <c r="A15" s="207" t="s">
        <v>31</v>
      </c>
      <c r="B15" s="208"/>
      <c r="C15" s="209"/>
      <c r="D15" s="214" t="s">
        <v>80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s="8" customFormat="1" ht="19.5" customHeight="1" thickBot="1">
      <c r="A16" s="211" t="s">
        <v>154</v>
      </c>
      <c r="B16" s="212"/>
      <c r="C16" s="213"/>
      <c r="D16" s="215" t="s">
        <v>87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</row>
    <row r="17" s="8" customFormat="1" ht="19.5" customHeight="1" thickBot="1"/>
    <row r="18" spans="1:13" s="8" customFormat="1" ht="19.5" customHeight="1">
      <c r="A18" s="207" t="s">
        <v>155</v>
      </c>
      <c r="B18" s="208"/>
      <c r="C18" s="209"/>
      <c r="F18" s="10" t="s">
        <v>32</v>
      </c>
      <c r="G18" s="210" t="s">
        <v>33</v>
      </c>
      <c r="H18" s="210"/>
      <c r="I18" s="210"/>
      <c r="J18" s="210"/>
      <c r="K18" s="210"/>
      <c r="L18" s="210"/>
      <c r="M18" s="210"/>
    </row>
    <row r="19" spans="1:14" s="8" customFormat="1" ht="19.5" customHeight="1" thickBot="1">
      <c r="A19" s="211" t="s">
        <v>156</v>
      </c>
      <c r="B19" s="212"/>
      <c r="C19" s="213"/>
      <c r="D19"/>
      <c r="E19"/>
      <c r="F19" s="10" t="s">
        <v>34</v>
      </c>
      <c r="G19" s="210" t="s">
        <v>35</v>
      </c>
      <c r="H19" s="210"/>
      <c r="I19" s="210"/>
      <c r="J19" s="210"/>
      <c r="K19" s="210"/>
      <c r="L19" s="210"/>
      <c r="M19" s="210"/>
      <c r="N19"/>
    </row>
    <row r="20" spans="7:13" s="8" customFormat="1" ht="19.5" customHeight="1">
      <c r="G20" s="210" t="s">
        <v>60</v>
      </c>
      <c r="H20" s="210"/>
      <c r="I20" s="210"/>
      <c r="J20" s="210"/>
      <c r="K20" s="210"/>
      <c r="L20" s="210"/>
      <c r="M20" s="210"/>
    </row>
    <row r="21" spans="6:13" s="8" customFormat="1" ht="19.5" customHeight="1">
      <c r="F21" s="10"/>
      <c r="G21" s="210" t="s">
        <v>55</v>
      </c>
      <c r="H21" s="210"/>
      <c r="I21" s="210"/>
      <c r="J21" s="210"/>
      <c r="K21" s="210"/>
      <c r="L21" s="210"/>
      <c r="M21" s="210"/>
    </row>
    <row r="22" spans="1:14" s="9" customFormat="1" ht="19.5" customHeight="1">
      <c r="A22" s="8"/>
      <c r="B22" s="8"/>
      <c r="C22" s="8"/>
      <c r="D22" s="8"/>
      <c r="E22" s="8"/>
      <c r="F22" s="10"/>
      <c r="G22" s="221" t="s">
        <v>157</v>
      </c>
      <c r="H22" s="221"/>
      <c r="I22" s="221"/>
      <c r="J22" s="221"/>
      <c r="K22" s="221"/>
      <c r="L22" s="221"/>
      <c r="M22" s="221"/>
      <c r="N22" s="8"/>
    </row>
    <row r="23" spans="7:14" s="8" customFormat="1" ht="19.5" customHeight="1">
      <c r="G23" s="210" t="s">
        <v>158</v>
      </c>
      <c r="H23" s="221"/>
      <c r="I23" s="221"/>
      <c r="J23" s="221"/>
      <c r="K23" s="221"/>
      <c r="L23" s="221"/>
      <c r="M23" s="221"/>
      <c r="N23" s="221"/>
    </row>
    <row r="24" spans="6:14" s="8" customFormat="1" ht="19.5" customHeight="1">
      <c r="F24" s="10" t="s">
        <v>81</v>
      </c>
      <c r="G24" s="210" t="s">
        <v>82</v>
      </c>
      <c r="H24" s="210"/>
      <c r="I24" s="210"/>
      <c r="J24" s="210"/>
      <c r="K24" s="210"/>
      <c r="L24" s="210"/>
      <c r="M24" s="210"/>
      <c r="N24" s="210"/>
    </row>
    <row r="25" spans="6:14" s="8" customFormat="1" ht="19.5" customHeight="1">
      <c r="F25" s="10"/>
      <c r="G25" s="210" t="s">
        <v>83</v>
      </c>
      <c r="H25" s="210"/>
      <c r="I25" s="210"/>
      <c r="J25" s="210"/>
      <c r="K25" s="210"/>
      <c r="L25" s="210"/>
      <c r="M25" s="210"/>
      <c r="N25" s="210"/>
    </row>
    <row r="26" spans="7:14" s="8" customFormat="1" ht="19.5" customHeight="1">
      <c r="G26" s="210" t="s">
        <v>84</v>
      </c>
      <c r="H26" s="210"/>
      <c r="I26" s="210"/>
      <c r="J26" s="210"/>
      <c r="K26" s="210"/>
      <c r="L26" s="210"/>
      <c r="M26" s="210"/>
      <c r="N26" s="210"/>
    </row>
    <row r="27" s="8" customFormat="1" ht="19.5" customHeight="1" thickBot="1"/>
    <row r="28" spans="1:14" s="8" customFormat="1" ht="19.5" customHeight="1">
      <c r="A28" s="207" t="s">
        <v>36</v>
      </c>
      <c r="B28" s="208"/>
      <c r="C28" s="209"/>
      <c r="F28" s="10" t="s">
        <v>32</v>
      </c>
      <c r="G28" s="210" t="s">
        <v>37</v>
      </c>
      <c r="H28" s="210"/>
      <c r="I28" s="210"/>
      <c r="J28" s="210"/>
      <c r="K28" s="210"/>
      <c r="L28" s="210" t="s">
        <v>48</v>
      </c>
      <c r="M28" s="210"/>
      <c r="N28" s="210"/>
    </row>
    <row r="29" spans="1:14" s="8" customFormat="1" ht="19.5" customHeight="1" thickBot="1">
      <c r="A29" s="211" t="s">
        <v>149</v>
      </c>
      <c r="B29" s="212"/>
      <c r="C29" s="213"/>
      <c r="D29"/>
      <c r="E29"/>
      <c r="F29" s="10" t="s">
        <v>34</v>
      </c>
      <c r="G29" s="210" t="s">
        <v>38</v>
      </c>
      <c r="H29" s="210"/>
      <c r="I29" s="210"/>
      <c r="J29" s="210"/>
      <c r="K29" s="210"/>
      <c r="L29" s="210" t="s">
        <v>49</v>
      </c>
      <c r="M29" s="210"/>
      <c r="N29" s="210"/>
    </row>
    <row r="30" spans="7:14" s="8" customFormat="1" ht="19.5" customHeight="1">
      <c r="G30" s="221" t="s">
        <v>50</v>
      </c>
      <c r="H30" s="221"/>
      <c r="I30" s="221"/>
      <c r="J30" s="221"/>
      <c r="K30" s="221"/>
      <c r="L30" s="221"/>
      <c r="M30" s="221"/>
      <c r="N30" s="221"/>
    </row>
    <row r="31" spans="4:14" s="8" customFormat="1" ht="19.5" customHeight="1">
      <c r="D31" s="223" t="s">
        <v>39</v>
      </c>
      <c r="E31" s="223"/>
      <c r="F31" s="223"/>
      <c r="G31" s="221" t="s">
        <v>51</v>
      </c>
      <c r="H31" s="221"/>
      <c r="I31" s="221"/>
      <c r="J31" s="221"/>
      <c r="K31" s="221"/>
      <c r="L31" s="221"/>
      <c r="M31" s="221"/>
      <c r="N31" s="221"/>
    </row>
    <row r="32" spans="4:14" s="8" customFormat="1" ht="19.5" customHeight="1">
      <c r="D32" s="2"/>
      <c r="E32" s="2"/>
      <c r="F32" s="2"/>
      <c r="G32" s="11"/>
      <c r="H32" s="11"/>
      <c r="I32" s="11"/>
      <c r="J32" s="11"/>
      <c r="K32" s="11"/>
      <c r="L32" s="11"/>
      <c r="M32" s="11"/>
      <c r="N32" s="11"/>
    </row>
    <row r="33" spans="3:14" s="8" customFormat="1" ht="19.5" customHeight="1">
      <c r="C33" s="12" t="s">
        <v>40</v>
      </c>
      <c r="D33" s="210" t="s">
        <v>57</v>
      </c>
      <c r="E33" s="210"/>
      <c r="F33" s="210"/>
      <c r="G33" s="210"/>
      <c r="H33" s="210"/>
      <c r="I33" s="210"/>
      <c r="J33" s="210"/>
      <c r="K33" s="210"/>
      <c r="L33" s="210" t="s">
        <v>48</v>
      </c>
      <c r="M33" s="222"/>
      <c r="N33" s="222"/>
    </row>
    <row r="34" spans="3:14" s="8" customFormat="1" ht="19.5" customHeight="1">
      <c r="C34" s="12" t="s">
        <v>42</v>
      </c>
      <c r="D34" s="210" t="s">
        <v>41</v>
      </c>
      <c r="E34" s="210"/>
      <c r="F34" s="210"/>
      <c r="G34" s="210"/>
      <c r="H34" s="210"/>
      <c r="I34" s="210"/>
      <c r="J34" s="210"/>
      <c r="K34" s="210"/>
      <c r="L34" s="210" t="s">
        <v>52</v>
      </c>
      <c r="M34" s="222"/>
      <c r="N34" s="222"/>
    </row>
    <row r="35" spans="3:14" s="8" customFormat="1" ht="19.5" customHeight="1">
      <c r="C35" s="12" t="s">
        <v>44</v>
      </c>
      <c r="D35" s="210" t="s">
        <v>43</v>
      </c>
      <c r="E35" s="210"/>
      <c r="F35" s="210"/>
      <c r="G35" s="210"/>
      <c r="H35" s="210"/>
      <c r="I35" s="210"/>
      <c r="J35" s="210"/>
      <c r="K35" s="210"/>
      <c r="L35" s="210" t="s">
        <v>53</v>
      </c>
      <c r="M35" s="222"/>
      <c r="N35" s="222"/>
    </row>
    <row r="36" spans="3:14" s="8" customFormat="1" ht="19.5" customHeight="1">
      <c r="C36" s="12" t="s">
        <v>45</v>
      </c>
      <c r="D36" s="210" t="s">
        <v>59</v>
      </c>
      <c r="E36" s="210"/>
      <c r="F36" s="210"/>
      <c r="G36" s="210"/>
      <c r="H36" s="210"/>
      <c r="I36" s="210"/>
      <c r="J36" s="210"/>
      <c r="K36" s="210"/>
      <c r="L36" s="210" t="s">
        <v>54</v>
      </c>
      <c r="M36" s="222"/>
      <c r="N36" s="222"/>
    </row>
    <row r="37" spans="3:14" s="8" customFormat="1" ht="19.5" customHeight="1">
      <c r="C37" s="12" t="s">
        <v>56</v>
      </c>
      <c r="D37" s="210" t="s">
        <v>170</v>
      </c>
      <c r="E37" s="210"/>
      <c r="F37" s="210"/>
      <c r="G37" s="210"/>
      <c r="H37" s="210"/>
      <c r="I37" s="210"/>
      <c r="J37" s="210"/>
      <c r="K37" s="210"/>
      <c r="L37" s="210" t="s">
        <v>58</v>
      </c>
      <c r="M37" s="222"/>
      <c r="N37" s="222"/>
    </row>
    <row r="38" s="8" customFormat="1" ht="19.5" customHeight="1" thickBot="1"/>
    <row r="39" spans="1:13" s="8" customFormat="1" ht="19.5" customHeight="1">
      <c r="A39" s="207" t="s">
        <v>46</v>
      </c>
      <c r="B39" s="208"/>
      <c r="C39" s="209"/>
      <c r="G39" s="210" t="s">
        <v>85</v>
      </c>
      <c r="H39" s="210"/>
      <c r="I39" s="210"/>
      <c r="J39" s="210"/>
      <c r="K39" s="210"/>
      <c r="L39" s="210"/>
      <c r="M39" s="210"/>
    </row>
    <row r="40" spans="1:13" s="8" customFormat="1" ht="19.5" customHeight="1" thickBot="1">
      <c r="A40" s="211" t="s">
        <v>47</v>
      </c>
      <c r="B40" s="212"/>
      <c r="C40" s="213"/>
      <c r="G40" s="210" t="s">
        <v>86</v>
      </c>
      <c r="H40" s="210"/>
      <c r="I40" s="210"/>
      <c r="J40" s="210"/>
      <c r="K40" s="210"/>
      <c r="L40" s="210"/>
      <c r="M40" s="210"/>
    </row>
    <row r="41" s="8" customFormat="1" ht="19.5" customHeight="1"/>
    <row r="42" s="8" customFormat="1" ht="19.5" customHeight="1"/>
    <row r="43" s="8" customFormat="1" ht="19.5" customHeight="1"/>
    <row r="44" s="8" customFormat="1" ht="19.5" customHeight="1"/>
    <row r="45" s="8" customFormat="1" ht="19.5" customHeight="1"/>
    <row r="46" s="8" customFormat="1" ht="19.5" customHeight="1"/>
    <row r="47" ht="12.75">
      <c r="O47" s="8"/>
    </row>
    <row r="48" ht="12.75">
      <c r="O48" s="8"/>
    </row>
  </sheetData>
  <sheetProtection sheet="1" insertHyperlinks="0"/>
  <mergeCells count="51">
    <mergeCell ref="D37:K37"/>
    <mergeCell ref="L37:N37"/>
    <mergeCell ref="D34:K34"/>
    <mergeCell ref="L34:N34"/>
    <mergeCell ref="D35:K35"/>
    <mergeCell ref="L35:N35"/>
    <mergeCell ref="D36:K36"/>
    <mergeCell ref="L36:N36"/>
    <mergeCell ref="L33:N33"/>
    <mergeCell ref="D33:K33"/>
    <mergeCell ref="A28:C28"/>
    <mergeCell ref="G28:K28"/>
    <mergeCell ref="L28:N28"/>
    <mergeCell ref="A29:C29"/>
    <mergeCell ref="D31:F31"/>
    <mergeCell ref="G31:N31"/>
    <mergeCell ref="G30:N30"/>
    <mergeCell ref="G26:N26"/>
    <mergeCell ref="L29:N29"/>
    <mergeCell ref="G29:K29"/>
    <mergeCell ref="G22:M22"/>
    <mergeCell ref="G23:N23"/>
    <mergeCell ref="G24:N24"/>
    <mergeCell ref="A1:N1"/>
    <mergeCell ref="D4:N4"/>
    <mergeCell ref="D7:N7"/>
    <mergeCell ref="D10:N10"/>
    <mergeCell ref="A9:C10"/>
    <mergeCell ref="A3:C3"/>
    <mergeCell ref="A4:C4"/>
    <mergeCell ref="D6:N6"/>
    <mergeCell ref="A40:C40"/>
    <mergeCell ref="G40:M40"/>
    <mergeCell ref="A12:C12"/>
    <mergeCell ref="A13:C13"/>
    <mergeCell ref="A15:C15"/>
    <mergeCell ref="G25:N25"/>
    <mergeCell ref="A16:C16"/>
    <mergeCell ref="A18:C18"/>
    <mergeCell ref="G19:M19"/>
    <mergeCell ref="D13:N13"/>
    <mergeCell ref="A39:C39"/>
    <mergeCell ref="G39:M39"/>
    <mergeCell ref="A6:C6"/>
    <mergeCell ref="A7:C7"/>
    <mergeCell ref="D15:N15"/>
    <mergeCell ref="D16:N16"/>
    <mergeCell ref="G18:M18"/>
    <mergeCell ref="A19:C19"/>
    <mergeCell ref="G20:M20"/>
    <mergeCell ref="G21:M21"/>
  </mergeCells>
  <hyperlinks>
    <hyperlink ref="D16" r:id="rId1" display="tilo.schott@sv-ehringshausen.de"/>
    <hyperlink ref="D16:N16" r:id="rId2" display="tilo.schott@sv-ehringshausen.de"/>
    <hyperlink ref="D7" r:id="rId3" display="http://sv-ehringshausen.de/abteilungen-2/em-tipprunde"/>
    <hyperlink ref="D7:N7" r:id="rId4" display="http://sv-ehringshausen.de/abteilungen-2/em-tipprunde"/>
  </hyperlinks>
  <printOptions horizontalCentered="1" verticalCentered="1"/>
  <pageMargins left="0.5905511811023623" right="0.5905511811023623" top="0.7086614173228347" bottom="0.7086614173228347" header="0.7086614173228347" footer="0.7086614173228347"/>
  <pageSetup fitToHeight="1" fitToWidth="1" horizontalDpi="600" verticalDpi="600" orientation="portrait" paperSize="9" scale="1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Wetterdienst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Tilo Schott</dc:creator>
  <cp:keywords/>
  <dc:description/>
  <cp:lastModifiedBy>Schott Tilo</cp:lastModifiedBy>
  <cp:lastPrinted>2020-11-28T10:59:45Z</cp:lastPrinted>
  <dcterms:created xsi:type="dcterms:W3CDTF">1999-08-23T18:18:43Z</dcterms:created>
  <dcterms:modified xsi:type="dcterms:W3CDTF">2024-03-28T10:15:04Z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